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440" windowHeight="10110" firstSheet="2" activeTab="8"/>
  </bookViews>
  <sheets>
    <sheet name="ภาระค่าใช้จ่าย" sheetId="1" r:id="rId1"/>
    <sheet name="ตารางคำนวณ" sheetId="2" r:id="rId2"/>
    <sheet name="คำนวณพนักงานจ้าง" sheetId="3" r:id="rId3"/>
    <sheet name="Sheet1" sheetId="4" r:id="rId4"/>
    <sheet name="คำนวณ-วัดแค" sheetId="5" r:id="rId5"/>
    <sheet name="ภาระ คชจ.วัดแค" sheetId="6" r:id="rId6"/>
    <sheet name="คำนวณ พนง.จ้างวัดแค" sheetId="7" r:id="rId7"/>
    <sheet name="Sheet2" sheetId="8" r:id="rId8"/>
    <sheet name="Sheet3" sheetId="9" r:id="rId9"/>
  </sheets>
  <definedNames>
    <definedName name="_xlnm.Print_Titles" localSheetId="0">ภาระค่าใช้จ่าย!$3:$6</definedName>
  </definedNames>
  <calcPr calcId="144525"/>
  <fileRecoveryPr autoRecover="0"/>
</workbook>
</file>

<file path=xl/calcChain.xml><?xml version="1.0" encoding="utf-8"?>
<calcChain xmlns="http://schemas.openxmlformats.org/spreadsheetml/2006/main">
  <c r="E69" i="9" l="1"/>
  <c r="E34" i="9"/>
  <c r="E68" i="9"/>
  <c r="D45" i="9"/>
  <c r="D68" i="9"/>
  <c r="D34" i="9"/>
  <c r="P19" i="9"/>
  <c r="Q19" i="9" s="1"/>
  <c r="R19" i="9" s="1"/>
  <c r="R64" i="9"/>
  <c r="R65" i="9"/>
  <c r="Q64" i="9"/>
  <c r="Q65" i="9"/>
  <c r="P64" i="9"/>
  <c r="P65" i="9"/>
  <c r="P33" i="9"/>
  <c r="Q33" i="9" s="1"/>
  <c r="R33" i="9" s="1"/>
  <c r="P32" i="9"/>
  <c r="Q32" i="9" s="1"/>
  <c r="R32" i="9" s="1"/>
  <c r="Q31" i="9"/>
  <c r="R31" i="9" s="1"/>
  <c r="P31" i="9"/>
  <c r="P30" i="9"/>
  <c r="Q30" i="9" s="1"/>
  <c r="R30" i="9" s="1"/>
  <c r="P29" i="9"/>
  <c r="Q29" i="9" s="1"/>
  <c r="R29" i="9" s="1"/>
  <c r="P28" i="9"/>
  <c r="Q28" i="9" s="1"/>
  <c r="R28" i="9" s="1"/>
  <c r="P66" i="9"/>
  <c r="Q66" i="9" s="1"/>
  <c r="R66" i="9" s="1"/>
  <c r="P67" i="9"/>
  <c r="Q67" i="9"/>
  <c r="R67" i="9" s="1"/>
  <c r="G68" i="9"/>
  <c r="H68" i="9"/>
  <c r="I68" i="9"/>
  <c r="J68" i="9"/>
  <c r="K68" i="9"/>
  <c r="L68" i="9"/>
  <c r="F69" i="9"/>
  <c r="J69" i="9"/>
  <c r="M69" i="9"/>
  <c r="N69" i="9"/>
  <c r="O69" i="9"/>
  <c r="P24" i="9" l="1"/>
  <c r="Q24" i="9" s="1"/>
  <c r="R24" i="9" s="1"/>
  <c r="P63" i="9"/>
  <c r="Q63" i="9" s="1"/>
  <c r="R63" i="9" s="1"/>
  <c r="P62" i="9"/>
  <c r="Q62" i="9" s="1"/>
  <c r="R62" i="9" s="1"/>
  <c r="P48" i="9"/>
  <c r="Q48" i="9" s="1"/>
  <c r="R48" i="9" s="1"/>
  <c r="P47" i="9"/>
  <c r="Q47" i="9" s="1"/>
  <c r="R47" i="9" s="1"/>
  <c r="I45" i="9"/>
  <c r="H45" i="9"/>
  <c r="G45" i="9"/>
  <c r="E45" i="9"/>
  <c r="P44" i="9"/>
  <c r="Q44" i="9" s="1"/>
  <c r="R44" i="9" s="1"/>
  <c r="P43" i="9"/>
  <c r="Q43" i="9" s="1"/>
  <c r="R43" i="9" s="1"/>
  <c r="P42" i="9"/>
  <c r="Q42" i="9" s="1"/>
  <c r="R42" i="9" s="1"/>
  <c r="P40" i="9"/>
  <c r="Q40" i="9" s="1"/>
  <c r="R40" i="9" s="1"/>
  <c r="P39" i="9"/>
  <c r="Q39" i="9" s="1"/>
  <c r="R39" i="9" s="1"/>
  <c r="P38" i="9"/>
  <c r="Q38" i="9" s="1"/>
  <c r="R38" i="9" s="1"/>
  <c r="P37" i="9"/>
  <c r="Q37" i="9" s="1"/>
  <c r="R37" i="9" s="1"/>
  <c r="P36" i="9"/>
  <c r="Q36" i="9" s="1"/>
  <c r="R36" i="9" s="1"/>
  <c r="I34" i="9"/>
  <c r="I69" i="9" s="1"/>
  <c r="H34" i="9"/>
  <c r="H69" i="9" s="1"/>
  <c r="G34" i="9"/>
  <c r="G69" i="9" s="1"/>
  <c r="D69" i="9"/>
  <c r="Q27" i="9"/>
  <c r="R27" i="9" s="1"/>
  <c r="P26" i="9"/>
  <c r="Q26" i="9" s="1"/>
  <c r="R26" i="9" s="1"/>
  <c r="P25" i="9"/>
  <c r="Q25" i="9" s="1"/>
  <c r="R25" i="9" s="1"/>
  <c r="P23" i="9"/>
  <c r="Q23" i="9" s="1"/>
  <c r="R23" i="9" s="1"/>
  <c r="P22" i="9"/>
  <c r="Q22" i="9" s="1"/>
  <c r="R22" i="9" s="1"/>
  <c r="P21" i="9"/>
  <c r="Q21" i="9" s="1"/>
  <c r="R21" i="9" s="1"/>
  <c r="P18" i="9"/>
  <c r="Q18" i="9" s="1"/>
  <c r="R18" i="9" s="1"/>
  <c r="P12" i="9"/>
  <c r="Q12" i="9" s="1"/>
  <c r="R12" i="9" s="1"/>
  <c r="P11" i="9"/>
  <c r="Q11" i="9" s="1"/>
  <c r="R11" i="9" s="1"/>
  <c r="Q9" i="9"/>
  <c r="R9" i="9" s="1"/>
  <c r="P7" i="9"/>
  <c r="P69" i="9" s="1"/>
  <c r="P70" i="9" l="1"/>
  <c r="P71" i="9" s="1"/>
  <c r="P72" i="9" s="1"/>
  <c r="Q7" i="9"/>
  <c r="Q69" i="9" s="1"/>
  <c r="Q52" i="6"/>
  <c r="R52" i="6"/>
  <c r="R7" i="9" l="1"/>
  <c r="R69" i="9" s="1"/>
  <c r="H54" i="6"/>
  <c r="I54" i="6"/>
  <c r="G27" i="6"/>
  <c r="G53" i="6"/>
  <c r="I53" i="6"/>
  <c r="H53" i="6"/>
  <c r="R70" i="9" l="1"/>
  <c r="R71" i="9" s="1"/>
  <c r="R72" i="9" s="1"/>
  <c r="Q70" i="9"/>
  <c r="Q71" i="9" s="1"/>
  <c r="Q72" i="9" s="1"/>
  <c r="O47" i="8"/>
  <c r="N47" i="8"/>
  <c r="M47" i="8"/>
  <c r="F47" i="8"/>
  <c r="L46" i="8"/>
  <c r="K46" i="8"/>
  <c r="J46" i="8"/>
  <c r="J47" i="8" s="1"/>
  <c r="I46" i="8"/>
  <c r="I47" i="8" s="1"/>
  <c r="H46" i="8"/>
  <c r="H47" i="8" s="1"/>
  <c r="G46" i="8"/>
  <c r="G47" i="8" s="1"/>
  <c r="E46" i="8"/>
  <c r="E47" i="8" s="1"/>
  <c r="D46" i="8"/>
  <c r="D47" i="8" s="1"/>
  <c r="Q45" i="8"/>
  <c r="R45" i="8" s="1"/>
  <c r="P45" i="8"/>
  <c r="R44" i="8"/>
  <c r="Q44" i="8"/>
  <c r="P43" i="8"/>
  <c r="Q43" i="8" s="1"/>
  <c r="R43" i="8" s="1"/>
  <c r="Q42" i="8"/>
  <c r="R42" i="8" s="1"/>
  <c r="P42" i="8"/>
  <c r="P40" i="8"/>
  <c r="Q40" i="8" s="1"/>
  <c r="R40" i="8" s="1"/>
  <c r="Q39" i="8"/>
  <c r="R39" i="8" s="1"/>
  <c r="P39" i="8"/>
  <c r="I37" i="8"/>
  <c r="H37" i="8"/>
  <c r="G37" i="8"/>
  <c r="E37" i="8"/>
  <c r="D37" i="8"/>
  <c r="Q36" i="8"/>
  <c r="R36" i="8" s="1"/>
  <c r="P36" i="8"/>
  <c r="P35" i="8"/>
  <c r="Q35" i="8" s="1"/>
  <c r="R35" i="8" s="1"/>
  <c r="Q34" i="8"/>
  <c r="R34" i="8" s="1"/>
  <c r="P34" i="8"/>
  <c r="P33" i="8"/>
  <c r="Q33" i="8" s="1"/>
  <c r="R33" i="8" s="1"/>
  <c r="Q31" i="8"/>
  <c r="R31" i="8" s="1"/>
  <c r="P31" i="8"/>
  <c r="P30" i="8"/>
  <c r="Q30" i="8" s="1"/>
  <c r="R30" i="8" s="1"/>
  <c r="Q29" i="8"/>
  <c r="R29" i="8" s="1"/>
  <c r="P29" i="8"/>
  <c r="P28" i="8"/>
  <c r="Q28" i="8" s="1"/>
  <c r="R28" i="8" s="1"/>
  <c r="Q27" i="8"/>
  <c r="R27" i="8" s="1"/>
  <c r="P27" i="8"/>
  <c r="I25" i="8"/>
  <c r="H25" i="8"/>
  <c r="G25" i="8"/>
  <c r="E25" i="8"/>
  <c r="D25" i="8"/>
  <c r="Q24" i="8"/>
  <c r="R24" i="8" s="1"/>
  <c r="Q23" i="8"/>
  <c r="R23" i="8" s="1"/>
  <c r="V22" i="8"/>
  <c r="W22" i="8" s="1"/>
  <c r="U22" i="8"/>
  <c r="T22" i="8"/>
  <c r="Q22" i="8"/>
  <c r="R22" i="8" s="1"/>
  <c r="Q21" i="8"/>
  <c r="R21" i="8" s="1"/>
  <c r="P21" i="8"/>
  <c r="P20" i="8"/>
  <c r="Q20" i="8" s="1"/>
  <c r="R20" i="8" s="1"/>
  <c r="Q19" i="8"/>
  <c r="R19" i="8" s="1"/>
  <c r="P19" i="8"/>
  <c r="P18" i="8"/>
  <c r="Q18" i="8" s="1"/>
  <c r="R18" i="8" s="1"/>
  <c r="Q17" i="8"/>
  <c r="R17" i="8" s="1"/>
  <c r="P17" i="8"/>
  <c r="P16" i="8"/>
  <c r="Q16" i="8" s="1"/>
  <c r="R16" i="8" s="1"/>
  <c r="Q15" i="8"/>
  <c r="R15" i="8" s="1"/>
  <c r="P15" i="8"/>
  <c r="P14" i="8"/>
  <c r="Q14" i="8" s="1"/>
  <c r="R14" i="8" s="1"/>
  <c r="Q12" i="8"/>
  <c r="R12" i="8" s="1"/>
  <c r="P12" i="8"/>
  <c r="P11" i="8"/>
  <c r="Q11" i="8" s="1"/>
  <c r="R11" i="8" s="1"/>
  <c r="Q9" i="8"/>
  <c r="R9" i="8" s="1"/>
  <c r="T7" i="8"/>
  <c r="P7" i="8"/>
  <c r="Q7" i="8" s="1"/>
  <c r="Q47" i="8" l="1"/>
  <c r="R7" i="8"/>
  <c r="R47" i="8" s="1"/>
  <c r="P47" i="8"/>
  <c r="R48" i="8" l="1"/>
  <c r="R49" i="8" s="1"/>
  <c r="R50" i="8" s="1"/>
  <c r="P48" i="8"/>
  <c r="P49" i="8"/>
  <c r="P50" i="8" s="1"/>
  <c r="Q48" i="8"/>
  <c r="Q49" i="8" s="1"/>
  <c r="Q50" i="8" s="1"/>
  <c r="I27" i="6"/>
  <c r="H27" i="6"/>
  <c r="E27" i="6"/>
  <c r="D27" i="6"/>
  <c r="P44" i="6"/>
  <c r="Q44" i="6" s="1"/>
  <c r="R44" i="6" s="1"/>
  <c r="Q45" i="6"/>
  <c r="R45" i="6" s="1"/>
  <c r="P32" i="6"/>
  <c r="Q32" i="6" s="1"/>
  <c r="R32" i="6" s="1"/>
  <c r="P33" i="6"/>
  <c r="Q33" i="6" s="1"/>
  <c r="R33" i="6" s="1"/>
  <c r="Q24" i="6"/>
  <c r="R24" i="6" s="1"/>
  <c r="P21" i="6"/>
  <c r="Q21" i="6" s="1"/>
  <c r="R21" i="6" s="1"/>
  <c r="Q26" i="6"/>
  <c r="R26" i="6" s="1"/>
  <c r="Q25" i="6"/>
  <c r="R25" i="6" s="1"/>
  <c r="P18" i="6"/>
  <c r="P19" i="6"/>
  <c r="P20" i="6"/>
  <c r="P22" i="6"/>
  <c r="P23" i="6"/>
  <c r="P12" i="6"/>
  <c r="R12" i="6" s="1"/>
  <c r="F11" i="7" l="1"/>
  <c r="G11" i="7" s="1"/>
  <c r="K11" i="7"/>
  <c r="O11" i="7"/>
  <c r="S11" i="7"/>
  <c r="S12" i="7"/>
  <c r="O12" i="7"/>
  <c r="L12" i="7"/>
  <c r="P12" i="7" s="1"/>
  <c r="Q12" i="7" s="1"/>
  <c r="K12" i="7"/>
  <c r="F12" i="7"/>
  <c r="G12" i="7" s="1"/>
  <c r="S16" i="7"/>
  <c r="O16" i="7"/>
  <c r="L16" i="7"/>
  <c r="P16" i="7" s="1"/>
  <c r="Q16" i="7" s="1"/>
  <c r="K16" i="7"/>
  <c r="F16" i="7"/>
  <c r="G16" i="7" s="1"/>
  <c r="S15" i="7"/>
  <c r="O15" i="7"/>
  <c r="K15" i="7"/>
  <c r="F15" i="7"/>
  <c r="G15" i="7" s="1"/>
  <c r="S14" i="7"/>
  <c r="O14" i="7"/>
  <c r="K14" i="7"/>
  <c r="F14" i="7"/>
  <c r="G14" i="7" s="1"/>
  <c r="S13" i="7"/>
  <c r="O13" i="7"/>
  <c r="K13" i="7"/>
  <c r="F13" i="7"/>
  <c r="G13" i="7" s="1"/>
  <c r="S10" i="7"/>
  <c r="O10" i="7"/>
  <c r="K10" i="7"/>
  <c r="F10" i="7"/>
  <c r="G10" i="7" s="1"/>
  <c r="S9" i="7"/>
  <c r="O9" i="7"/>
  <c r="K9" i="7"/>
  <c r="F9" i="7"/>
  <c r="G9" i="7" s="1"/>
  <c r="S8" i="7"/>
  <c r="O8" i="7"/>
  <c r="K8" i="7"/>
  <c r="F8" i="7"/>
  <c r="G8" i="7" s="1"/>
  <c r="S7" i="7"/>
  <c r="O7" i="7"/>
  <c r="K7" i="7"/>
  <c r="F7" i="7"/>
  <c r="G7" i="7" s="1"/>
  <c r="S6" i="7"/>
  <c r="O6" i="7"/>
  <c r="K6" i="7"/>
  <c r="F6" i="7"/>
  <c r="G6" i="7" s="1"/>
  <c r="S5" i="7"/>
  <c r="O5" i="7"/>
  <c r="K5" i="7"/>
  <c r="F5" i="7"/>
  <c r="H5" i="7" s="1"/>
  <c r="S4" i="7"/>
  <c r="O4" i="7"/>
  <c r="K4" i="7"/>
  <c r="F4" i="7"/>
  <c r="H4" i="7" s="1"/>
  <c r="M16" i="7" l="1"/>
  <c r="T10" i="7"/>
  <c r="U10" i="7" s="1"/>
  <c r="V10" i="7" s="1"/>
  <c r="T9" i="7"/>
  <c r="U9" i="7" s="1"/>
  <c r="V9" i="7" s="1"/>
  <c r="T8" i="7"/>
  <c r="U8" i="7" s="1"/>
  <c r="V8" i="7" s="1"/>
  <c r="T7" i="7"/>
  <c r="U7" i="7" s="1"/>
  <c r="V7" i="7" s="1"/>
  <c r="T6" i="7"/>
  <c r="U6" i="7" s="1"/>
  <c r="V6" i="7" s="1"/>
  <c r="T13" i="7"/>
  <c r="U13" i="7" s="1"/>
  <c r="V13" i="7" s="1"/>
  <c r="T12" i="7"/>
  <c r="U12" i="7" s="1"/>
  <c r="V12" i="7" s="1"/>
  <c r="T14" i="7"/>
  <c r="U14" i="7" s="1"/>
  <c r="V14" i="7" s="1"/>
  <c r="T15" i="7"/>
  <c r="U15" i="7" s="1"/>
  <c r="V15" i="7" s="1"/>
  <c r="T16" i="7"/>
  <c r="U16" i="7" s="1"/>
  <c r="V16" i="7" s="1"/>
  <c r="G4" i="7"/>
  <c r="T4" i="7" s="1"/>
  <c r="U4" i="7" s="1"/>
  <c r="V4" i="7" s="1"/>
  <c r="T11" i="7"/>
  <c r="U11" i="7" s="1"/>
  <c r="V11" i="7" s="1"/>
  <c r="H11" i="7"/>
  <c r="I11" i="7" s="1"/>
  <c r="G5" i="7"/>
  <c r="T5" i="7" s="1"/>
  <c r="U5" i="7" s="1"/>
  <c r="V5" i="7" s="1"/>
  <c r="M12" i="7"/>
  <c r="L5" i="7"/>
  <c r="I5" i="7"/>
  <c r="I4" i="7"/>
  <c r="L4" i="7"/>
  <c r="H6" i="7"/>
  <c r="H7" i="7"/>
  <c r="H8" i="7"/>
  <c r="H9" i="7"/>
  <c r="H10" i="7"/>
  <c r="H13" i="7"/>
  <c r="H14" i="7"/>
  <c r="H15" i="7"/>
  <c r="H22" i="5"/>
  <c r="G22" i="5"/>
  <c r="L11" i="7" l="1"/>
  <c r="M11" i="7" s="1"/>
  <c r="L14" i="7"/>
  <c r="I14" i="7"/>
  <c r="L9" i="7"/>
  <c r="I9" i="7"/>
  <c r="L7" i="7"/>
  <c r="I7" i="7"/>
  <c r="P4" i="7"/>
  <c r="Q4" i="7" s="1"/>
  <c r="M4" i="7"/>
  <c r="L15" i="7"/>
  <c r="I15" i="7"/>
  <c r="L13" i="7"/>
  <c r="I13" i="7"/>
  <c r="L10" i="7"/>
  <c r="I10" i="7"/>
  <c r="L8" i="7"/>
  <c r="I8" i="7"/>
  <c r="L6" i="7"/>
  <c r="I6" i="7"/>
  <c r="P5" i="7"/>
  <c r="Q5" i="7" s="1"/>
  <c r="M5" i="7"/>
  <c r="O54" i="6"/>
  <c r="N54" i="6"/>
  <c r="M54" i="6"/>
  <c r="F54" i="6"/>
  <c r="L53" i="6"/>
  <c r="K53" i="6"/>
  <c r="J53" i="6"/>
  <c r="J54" i="6" s="1"/>
  <c r="E53" i="6"/>
  <c r="D53" i="6"/>
  <c r="P52" i="6"/>
  <c r="P43" i="6"/>
  <c r="Q43" i="6" s="1"/>
  <c r="R43" i="6" s="1"/>
  <c r="P41" i="6"/>
  <c r="Q41" i="6" s="1"/>
  <c r="R41" i="6" s="1"/>
  <c r="P40" i="6"/>
  <c r="Q40" i="6" s="1"/>
  <c r="R40" i="6" s="1"/>
  <c r="I38" i="6"/>
  <c r="H38" i="6"/>
  <c r="G38" i="6"/>
  <c r="G54" i="6" s="1"/>
  <c r="E38" i="6"/>
  <c r="D38" i="6"/>
  <c r="P37" i="6"/>
  <c r="Q37" i="6" s="1"/>
  <c r="R37" i="6" s="1"/>
  <c r="P36" i="6"/>
  <c r="Q36" i="6" s="1"/>
  <c r="R36" i="6" s="1"/>
  <c r="P35" i="6"/>
  <c r="Q35" i="6" s="1"/>
  <c r="R35" i="6" s="1"/>
  <c r="P31" i="6"/>
  <c r="P30" i="6"/>
  <c r="Q30" i="6" s="1"/>
  <c r="R30" i="6" s="1"/>
  <c r="P29" i="6"/>
  <c r="Q29" i="6" s="1"/>
  <c r="R29" i="6" s="1"/>
  <c r="Q23" i="6"/>
  <c r="R23" i="6" s="1"/>
  <c r="Q22" i="6"/>
  <c r="R22" i="6" s="1"/>
  <c r="Q20" i="6"/>
  <c r="R20" i="6" s="1"/>
  <c r="Q19" i="6"/>
  <c r="R19" i="6" s="1"/>
  <c r="Q18" i="6"/>
  <c r="R18" i="6" s="1"/>
  <c r="P17" i="6"/>
  <c r="Q17" i="6" s="1"/>
  <c r="R17" i="6" s="1"/>
  <c r="P16" i="6"/>
  <c r="Q16" i="6" s="1"/>
  <c r="R16" i="6" s="1"/>
  <c r="P11" i="6"/>
  <c r="Q11" i="6" s="1"/>
  <c r="R11" i="6" s="1"/>
  <c r="Q9" i="6"/>
  <c r="R9" i="6" s="1"/>
  <c r="P7" i="6"/>
  <c r="R9" i="5"/>
  <c r="S9" i="5" s="1"/>
  <c r="P9" i="5"/>
  <c r="L9" i="5"/>
  <c r="N9" i="5" s="1"/>
  <c r="O9" i="5" s="1"/>
  <c r="L7" i="5"/>
  <c r="P7" i="5"/>
  <c r="R7" i="5" s="1"/>
  <c r="S7" i="5" s="1"/>
  <c r="N7" i="5"/>
  <c r="P13" i="5"/>
  <c r="R13" i="5" s="1"/>
  <c r="S13" i="5" s="1"/>
  <c r="L13" i="5"/>
  <c r="N13" i="5" s="1"/>
  <c r="O13" i="5" s="1"/>
  <c r="H13" i="5"/>
  <c r="J13" i="5" s="1"/>
  <c r="K13" i="5" s="1"/>
  <c r="F13" i="5"/>
  <c r="G13" i="5" s="1"/>
  <c r="F22" i="5"/>
  <c r="T22" i="5" s="1"/>
  <c r="U22" i="5" s="1"/>
  <c r="V22" i="5" s="1"/>
  <c r="P21" i="5"/>
  <c r="R21" i="5" s="1"/>
  <c r="S21" i="5" s="1"/>
  <c r="L21" i="5"/>
  <c r="N21" i="5" s="1"/>
  <c r="O21" i="5" s="1"/>
  <c r="H21" i="5"/>
  <c r="J21" i="5" s="1"/>
  <c r="K21" i="5" s="1"/>
  <c r="F21" i="5"/>
  <c r="G21" i="5" s="1"/>
  <c r="H19" i="5"/>
  <c r="F19" i="5"/>
  <c r="G19" i="5" s="1"/>
  <c r="T19" i="5" s="1"/>
  <c r="U19" i="5" s="1"/>
  <c r="V19" i="5" s="1"/>
  <c r="H18" i="5"/>
  <c r="F18" i="5"/>
  <c r="G18" i="5" s="1"/>
  <c r="T18" i="5" s="1"/>
  <c r="U18" i="5" s="1"/>
  <c r="V18" i="5" s="1"/>
  <c r="F17" i="5"/>
  <c r="P16" i="5"/>
  <c r="R16" i="5" s="1"/>
  <c r="S16" i="5" s="1"/>
  <c r="L16" i="5"/>
  <c r="N16" i="5" s="1"/>
  <c r="O16" i="5" s="1"/>
  <c r="H16" i="5"/>
  <c r="J16" i="5" s="1"/>
  <c r="K16" i="5" s="1"/>
  <c r="F16" i="5"/>
  <c r="G16" i="5" s="1"/>
  <c r="P15" i="5"/>
  <c r="R15" i="5" s="1"/>
  <c r="S15" i="5" s="1"/>
  <c r="L15" i="5"/>
  <c r="N15" i="5" s="1"/>
  <c r="O15" i="5" s="1"/>
  <c r="H15" i="5"/>
  <c r="J15" i="5" s="1"/>
  <c r="K15" i="5" s="1"/>
  <c r="F15" i="5"/>
  <c r="G15" i="5" s="1"/>
  <c r="P10" i="5"/>
  <c r="R10" i="5" s="1"/>
  <c r="S10" i="5" s="1"/>
  <c r="L10" i="5"/>
  <c r="N10" i="5" s="1"/>
  <c r="O10" i="5" s="1"/>
  <c r="H10" i="5"/>
  <c r="J10" i="5" s="1"/>
  <c r="K10" i="5" s="1"/>
  <c r="F10" i="5"/>
  <c r="G10" i="5" s="1"/>
  <c r="H9" i="5"/>
  <c r="J9" i="5" s="1"/>
  <c r="K9" i="5" s="1"/>
  <c r="F9" i="5"/>
  <c r="G9" i="5" s="1"/>
  <c r="O7" i="5"/>
  <c r="H7" i="5"/>
  <c r="J7" i="5" s="1"/>
  <c r="K7" i="5" s="1"/>
  <c r="F7" i="5"/>
  <c r="G7" i="5" s="1"/>
  <c r="E54" i="6" l="1"/>
  <c r="D54" i="6"/>
  <c r="Q31" i="6"/>
  <c r="R31" i="6" s="1"/>
  <c r="P54" i="6"/>
  <c r="Q7" i="6"/>
  <c r="Q54" i="6" s="1"/>
  <c r="Q55" i="6" s="1"/>
  <c r="Q56" i="6" s="1"/>
  <c r="Q57" i="6" s="1"/>
  <c r="P11" i="7"/>
  <c r="Q11" i="7" s="1"/>
  <c r="P6" i="7"/>
  <c r="Q6" i="7" s="1"/>
  <c r="M6" i="7"/>
  <c r="P8" i="7"/>
  <c r="Q8" i="7" s="1"/>
  <c r="M8" i="7"/>
  <c r="P10" i="7"/>
  <c r="Q10" i="7" s="1"/>
  <c r="M10" i="7"/>
  <c r="P13" i="7"/>
  <c r="Q13" i="7" s="1"/>
  <c r="M13" i="7"/>
  <c r="P15" i="7"/>
  <c r="Q15" i="7" s="1"/>
  <c r="M15" i="7"/>
  <c r="P7" i="7"/>
  <c r="Q7" i="7" s="1"/>
  <c r="M7" i="7"/>
  <c r="P9" i="7"/>
  <c r="Q9" i="7" s="1"/>
  <c r="M9" i="7"/>
  <c r="P14" i="7"/>
  <c r="Q14" i="7" s="1"/>
  <c r="M14" i="7"/>
  <c r="T9" i="5"/>
  <c r="U9" i="5" s="1"/>
  <c r="V9" i="5" s="1"/>
  <c r="T13" i="5"/>
  <c r="U13" i="5" s="1"/>
  <c r="V13" i="5" s="1"/>
  <c r="T16" i="5"/>
  <c r="U16" i="5" s="1"/>
  <c r="V16" i="5" s="1"/>
  <c r="T7" i="5"/>
  <c r="U7" i="5" s="1"/>
  <c r="V7" i="5" s="1"/>
  <c r="T15" i="5"/>
  <c r="U15" i="5" s="1"/>
  <c r="V15" i="5" s="1"/>
  <c r="T10" i="5"/>
  <c r="U10" i="5" s="1"/>
  <c r="V10" i="5" s="1"/>
  <c r="T21" i="5"/>
  <c r="U21" i="5" s="1"/>
  <c r="V21" i="5" s="1"/>
  <c r="D12" i="4"/>
  <c r="C12" i="4"/>
  <c r="B12" i="4"/>
  <c r="D7" i="4"/>
  <c r="C7" i="4"/>
  <c r="B7" i="4"/>
  <c r="P55" i="6" l="1"/>
  <c r="P56" i="6" s="1"/>
  <c r="P57" i="6" s="1"/>
  <c r="R7" i="6"/>
  <c r="R54" i="6" s="1"/>
  <c r="R55" i="6" s="1"/>
  <c r="R56" i="6" s="1"/>
  <c r="R57" i="6" s="1"/>
  <c r="H32" i="2"/>
  <c r="F32" i="2"/>
  <c r="G32" i="2" s="1"/>
  <c r="T32" i="2" s="1"/>
  <c r="U32" i="2" s="1"/>
  <c r="V32" i="2" s="1"/>
  <c r="H11" i="2"/>
  <c r="F11" i="2"/>
  <c r="G11" i="2" s="1"/>
  <c r="T11" i="2" s="1"/>
  <c r="U11" i="2" s="1"/>
  <c r="V11" i="2" s="1"/>
  <c r="P12" i="1"/>
  <c r="Q12" i="1" s="1"/>
  <c r="R12" i="1" s="1"/>
  <c r="P76" i="1" l="1"/>
  <c r="F85" i="1" l="1"/>
  <c r="M85" i="1"/>
  <c r="N85" i="1"/>
  <c r="O85" i="1"/>
  <c r="P84" i="1"/>
  <c r="Q84" i="1" s="1"/>
  <c r="R84" i="1" s="1"/>
  <c r="P83" i="1"/>
  <c r="Q83" i="1" s="1"/>
  <c r="R83" i="1" s="1"/>
  <c r="P80" i="1"/>
  <c r="Q80" i="1" s="1"/>
  <c r="R80" i="1" s="1"/>
  <c r="P79" i="1"/>
  <c r="Q79" i="1" s="1"/>
  <c r="R79" i="1" s="1"/>
  <c r="P78" i="1"/>
  <c r="Q78" i="1" s="1"/>
  <c r="R78" i="1" s="1"/>
  <c r="P77" i="1"/>
  <c r="Q77" i="1" s="1"/>
  <c r="R77" i="1" s="1"/>
  <c r="Q76" i="1"/>
  <c r="R76" i="1" s="1"/>
  <c r="P74" i="1"/>
  <c r="Q74" i="1" s="1"/>
  <c r="R74" i="1" s="1"/>
  <c r="P73" i="1"/>
  <c r="P72" i="1"/>
  <c r="Q72" i="1" s="1"/>
  <c r="R72" i="1" s="1"/>
  <c r="P71" i="1"/>
  <c r="Q71" i="1" s="1"/>
  <c r="R71" i="1" s="1"/>
  <c r="P70" i="1"/>
  <c r="Q70" i="1" s="1"/>
  <c r="R70" i="1" s="1"/>
  <c r="P68" i="1"/>
  <c r="Q68" i="1" s="1"/>
  <c r="R68" i="1" s="1"/>
  <c r="P67" i="1"/>
  <c r="Q67" i="1" s="1"/>
  <c r="R67" i="1" s="1"/>
  <c r="P66" i="1"/>
  <c r="Q66" i="1" s="1"/>
  <c r="R66" i="1" s="1"/>
  <c r="P65" i="1"/>
  <c r="Q65" i="1" s="1"/>
  <c r="R65" i="1" s="1"/>
  <c r="P64" i="1"/>
  <c r="Q64" i="1" s="1"/>
  <c r="R64" i="1" s="1"/>
  <c r="P57" i="1"/>
  <c r="Q57" i="1" s="1"/>
  <c r="R57" i="1" s="1"/>
  <c r="P56" i="1"/>
  <c r="Q56" i="1" s="1"/>
  <c r="R56" i="1" s="1"/>
  <c r="P54" i="1"/>
  <c r="Q54" i="1" s="1"/>
  <c r="R54" i="1" s="1"/>
  <c r="P45" i="1"/>
  <c r="Q45" i="1" s="1"/>
  <c r="R45" i="1" s="1"/>
  <c r="P44" i="1"/>
  <c r="Q44" i="1" s="1"/>
  <c r="R44" i="1" s="1"/>
  <c r="P39" i="1"/>
  <c r="Q39" i="1" s="1"/>
  <c r="R39" i="1" s="1"/>
  <c r="H30" i="2"/>
  <c r="F30" i="2"/>
  <c r="G30" i="2" s="1"/>
  <c r="T30" i="2" s="1"/>
  <c r="U30" i="2" s="1"/>
  <c r="V30" i="2" s="1"/>
  <c r="P38" i="1"/>
  <c r="Q38" i="1" s="1"/>
  <c r="R38" i="1" s="1"/>
  <c r="P18" i="1"/>
  <c r="Q18" i="1" s="1"/>
  <c r="R18" i="1" s="1"/>
  <c r="P14" i="1"/>
  <c r="Q14" i="1" s="1"/>
  <c r="R14" i="1" s="1"/>
  <c r="P13" i="1"/>
  <c r="Q13" i="1" s="1"/>
  <c r="R13" i="1" s="1"/>
  <c r="P52" i="1"/>
  <c r="Q52" i="1" s="1"/>
  <c r="R52" i="1" s="1"/>
  <c r="P51" i="1"/>
  <c r="Q51" i="1" s="1"/>
  <c r="R51" i="1" s="1"/>
  <c r="P50" i="1"/>
  <c r="Q50" i="1" s="1"/>
  <c r="R50" i="1" s="1"/>
  <c r="P49" i="1"/>
  <c r="Q49" i="1" s="1"/>
  <c r="R49" i="1" s="1"/>
  <c r="S14" i="3"/>
  <c r="O14" i="3"/>
  <c r="K14" i="3"/>
  <c r="F14" i="3"/>
  <c r="H14" i="3" s="1"/>
  <c r="P40" i="1"/>
  <c r="Q40" i="1" s="1"/>
  <c r="R40" i="1" s="1"/>
  <c r="P36" i="1"/>
  <c r="Q36" i="1" s="1"/>
  <c r="R36" i="1" s="1"/>
  <c r="P32" i="1"/>
  <c r="Q32" i="1" s="1"/>
  <c r="R32" i="1" s="1"/>
  <c r="S13" i="3"/>
  <c r="O13" i="3"/>
  <c r="K13" i="3"/>
  <c r="F13" i="3"/>
  <c r="H13" i="3" s="1"/>
  <c r="S8" i="3"/>
  <c r="O8" i="3"/>
  <c r="K8" i="3"/>
  <c r="F8" i="3"/>
  <c r="H8" i="3" s="1"/>
  <c r="S9" i="3"/>
  <c r="O9" i="3"/>
  <c r="K9" i="3"/>
  <c r="F9" i="3"/>
  <c r="H9" i="3" s="1"/>
  <c r="S10" i="3"/>
  <c r="O10" i="3"/>
  <c r="K10" i="3"/>
  <c r="F10" i="3"/>
  <c r="H10" i="3" s="1"/>
  <c r="S7" i="3"/>
  <c r="O7" i="3"/>
  <c r="K7" i="3"/>
  <c r="F7" i="3"/>
  <c r="G7" i="3" s="1"/>
  <c r="P54" i="2"/>
  <c r="R54" i="2" s="1"/>
  <c r="S54" i="2" s="1"/>
  <c r="L54" i="2"/>
  <c r="N54" i="2" s="1"/>
  <c r="O54" i="2" s="1"/>
  <c r="H54" i="2"/>
  <c r="J54" i="2" s="1"/>
  <c r="K54" i="2" s="1"/>
  <c r="F54" i="2"/>
  <c r="G54" i="2" s="1"/>
  <c r="P53" i="2"/>
  <c r="R53" i="2" s="1"/>
  <c r="S53" i="2" s="1"/>
  <c r="L53" i="2"/>
  <c r="N53" i="2" s="1"/>
  <c r="O53" i="2" s="1"/>
  <c r="H53" i="2"/>
  <c r="J53" i="2" s="1"/>
  <c r="K53" i="2" s="1"/>
  <c r="F53" i="2"/>
  <c r="G53" i="2" s="1"/>
  <c r="H52" i="2"/>
  <c r="F52" i="2"/>
  <c r="G52" i="2" s="1"/>
  <c r="T52" i="2" s="1"/>
  <c r="U52" i="2" s="1"/>
  <c r="V52" i="2" s="1"/>
  <c r="H51" i="2"/>
  <c r="F51" i="2"/>
  <c r="G51" i="2" s="1"/>
  <c r="T51" i="2" s="1"/>
  <c r="U51" i="2" s="1"/>
  <c r="V51" i="2" s="1"/>
  <c r="P50" i="2"/>
  <c r="R50" i="2" s="1"/>
  <c r="S50" i="2" s="1"/>
  <c r="L50" i="2"/>
  <c r="N50" i="2" s="1"/>
  <c r="O50" i="2" s="1"/>
  <c r="H50" i="2"/>
  <c r="J50" i="2" s="1"/>
  <c r="K50" i="2" s="1"/>
  <c r="F50" i="2"/>
  <c r="G50" i="2" s="1"/>
  <c r="P42" i="2"/>
  <c r="R42" i="2" s="1"/>
  <c r="S42" i="2" s="1"/>
  <c r="L42" i="2"/>
  <c r="N42" i="2" s="1"/>
  <c r="O42" i="2" s="1"/>
  <c r="H42" i="2"/>
  <c r="J42" i="2" s="1"/>
  <c r="K42" i="2" s="1"/>
  <c r="F42" i="2"/>
  <c r="G42" i="2" s="1"/>
  <c r="P41" i="2"/>
  <c r="R41" i="2" s="1"/>
  <c r="S41" i="2" s="1"/>
  <c r="L41" i="2"/>
  <c r="N41" i="2" s="1"/>
  <c r="O41" i="2" s="1"/>
  <c r="H41" i="2"/>
  <c r="J41" i="2" s="1"/>
  <c r="K41" i="2" s="1"/>
  <c r="F41" i="2"/>
  <c r="G41" i="2" s="1"/>
  <c r="H48" i="2"/>
  <c r="F48" i="2"/>
  <c r="G48" i="2" s="1"/>
  <c r="T48" i="2" s="1"/>
  <c r="U48" i="2" s="1"/>
  <c r="V48" i="2" s="1"/>
  <c r="P31" i="2"/>
  <c r="R31" i="2" s="1"/>
  <c r="S31" i="2" s="1"/>
  <c r="L31" i="2"/>
  <c r="N31" i="2" s="1"/>
  <c r="O31" i="2" s="1"/>
  <c r="H31" i="2"/>
  <c r="J31" i="2" s="1"/>
  <c r="K31" i="2" s="1"/>
  <c r="F31" i="2"/>
  <c r="G31" i="2" s="1"/>
  <c r="Q73" i="1" l="1"/>
  <c r="R73" i="1" s="1"/>
  <c r="T31" i="2"/>
  <c r="U31" i="2" s="1"/>
  <c r="V31" i="2" s="1"/>
  <c r="G14" i="3"/>
  <c r="T14" i="3" s="1"/>
  <c r="U14" i="3" s="1"/>
  <c r="V14" i="3" s="1"/>
  <c r="I14" i="3"/>
  <c r="L14" i="3"/>
  <c r="G13" i="3"/>
  <c r="T13" i="3" s="1"/>
  <c r="U13" i="3" s="1"/>
  <c r="V13" i="3" s="1"/>
  <c r="I13" i="3"/>
  <c r="L13" i="3"/>
  <c r="G9" i="3"/>
  <c r="T9" i="3" s="1"/>
  <c r="U9" i="3" s="1"/>
  <c r="V9" i="3" s="1"/>
  <c r="G8" i="3"/>
  <c r="T8" i="3" s="1"/>
  <c r="U8" i="3" s="1"/>
  <c r="V8" i="3" s="1"/>
  <c r="I8" i="3"/>
  <c r="L8" i="3"/>
  <c r="I9" i="3"/>
  <c r="L9" i="3"/>
  <c r="T7" i="3"/>
  <c r="U7" i="3" s="1"/>
  <c r="V7" i="3" s="1"/>
  <c r="G10" i="3"/>
  <c r="T10" i="3" s="1"/>
  <c r="U10" i="3" s="1"/>
  <c r="V10" i="3" s="1"/>
  <c r="H7" i="3"/>
  <c r="I10" i="3"/>
  <c r="L10" i="3"/>
  <c r="T53" i="2"/>
  <c r="U53" i="2" s="1"/>
  <c r="V53" i="2" s="1"/>
  <c r="T54" i="2"/>
  <c r="U54" i="2" s="1"/>
  <c r="V54" i="2" s="1"/>
  <c r="T50" i="2"/>
  <c r="U50" i="2" s="1"/>
  <c r="V50" i="2" s="1"/>
  <c r="T42" i="2"/>
  <c r="U42" i="2" s="1"/>
  <c r="V42" i="2" s="1"/>
  <c r="T41" i="2"/>
  <c r="U41" i="2" s="1"/>
  <c r="V41" i="2" s="1"/>
  <c r="P47" i="2"/>
  <c r="R47" i="2" s="1"/>
  <c r="S47" i="2" s="1"/>
  <c r="L47" i="2"/>
  <c r="N47" i="2" s="1"/>
  <c r="O47" i="2" s="1"/>
  <c r="H47" i="2"/>
  <c r="J47" i="2" s="1"/>
  <c r="K47" i="2" s="1"/>
  <c r="F47" i="2"/>
  <c r="G47" i="2" s="1"/>
  <c r="H46" i="2"/>
  <c r="F46" i="2"/>
  <c r="G46" i="2" s="1"/>
  <c r="T46" i="2" s="1"/>
  <c r="U46" i="2" s="1"/>
  <c r="V46" i="2" s="1"/>
  <c r="H45" i="2"/>
  <c r="F45" i="2"/>
  <c r="G45" i="2" s="1"/>
  <c r="T45" i="2" s="1"/>
  <c r="U45" i="2" s="1"/>
  <c r="V45" i="2" s="1"/>
  <c r="H44" i="2"/>
  <c r="F44" i="2"/>
  <c r="G44" i="2" s="1"/>
  <c r="T44" i="2" s="1"/>
  <c r="U44" i="2" s="1"/>
  <c r="V44" i="2" s="1"/>
  <c r="P39" i="2"/>
  <c r="R39" i="2" s="1"/>
  <c r="S39" i="2" s="1"/>
  <c r="L39" i="2"/>
  <c r="N39" i="2" s="1"/>
  <c r="O39" i="2" s="1"/>
  <c r="H39" i="2"/>
  <c r="J39" i="2" s="1"/>
  <c r="K39" i="2" s="1"/>
  <c r="F39" i="2"/>
  <c r="G39" i="2" s="1"/>
  <c r="H36" i="2"/>
  <c r="F36" i="2"/>
  <c r="G36" i="2" s="1"/>
  <c r="T36" i="2" s="1"/>
  <c r="U36" i="2" s="1"/>
  <c r="V36" i="2" s="1"/>
  <c r="P29" i="2"/>
  <c r="R29" i="2" s="1"/>
  <c r="S29" i="2" s="1"/>
  <c r="L29" i="2"/>
  <c r="N29" i="2" s="1"/>
  <c r="O29" i="2" s="1"/>
  <c r="H29" i="2"/>
  <c r="J29" i="2" s="1"/>
  <c r="K29" i="2" s="1"/>
  <c r="F29" i="2"/>
  <c r="G29" i="2" s="1"/>
  <c r="H28" i="2"/>
  <c r="F28" i="2"/>
  <c r="G28" i="2" s="1"/>
  <c r="T28" i="2" s="1"/>
  <c r="U28" i="2" s="1"/>
  <c r="V28" i="2" s="1"/>
  <c r="P25" i="2"/>
  <c r="R25" i="2" s="1"/>
  <c r="S25" i="2" s="1"/>
  <c r="L25" i="2"/>
  <c r="N25" i="2" s="1"/>
  <c r="O25" i="2" s="1"/>
  <c r="H25" i="2"/>
  <c r="J25" i="2" s="1"/>
  <c r="K25" i="2" s="1"/>
  <c r="F25" i="2"/>
  <c r="G25" i="2" s="1"/>
  <c r="P17" i="2"/>
  <c r="R17" i="2" s="1"/>
  <c r="S17" i="2" s="1"/>
  <c r="L17" i="2"/>
  <c r="N17" i="2" s="1"/>
  <c r="O17" i="2" s="1"/>
  <c r="H17" i="2"/>
  <c r="J17" i="2" s="1"/>
  <c r="K17" i="2" s="1"/>
  <c r="F17" i="2"/>
  <c r="G17" i="2" s="1"/>
  <c r="P13" i="2"/>
  <c r="R13" i="2" s="1"/>
  <c r="S13" i="2" s="1"/>
  <c r="L13" i="2"/>
  <c r="N13" i="2" s="1"/>
  <c r="O13" i="2" s="1"/>
  <c r="H13" i="2"/>
  <c r="J13" i="2" s="1"/>
  <c r="K13" i="2" s="1"/>
  <c r="F13" i="2"/>
  <c r="G13" i="2" s="1"/>
  <c r="P12" i="2"/>
  <c r="R12" i="2" s="1"/>
  <c r="S12" i="2" s="1"/>
  <c r="L12" i="2"/>
  <c r="N12" i="2" s="1"/>
  <c r="O12" i="2" s="1"/>
  <c r="H12" i="2"/>
  <c r="J12" i="2" s="1"/>
  <c r="K12" i="2" s="1"/>
  <c r="F12" i="2"/>
  <c r="G12" i="2" s="1"/>
  <c r="S20" i="3"/>
  <c r="O20" i="3"/>
  <c r="K20" i="3"/>
  <c r="F20" i="3"/>
  <c r="G20" i="3" s="1"/>
  <c r="P60" i="1"/>
  <c r="Q60" i="1" s="1"/>
  <c r="R60" i="1" s="1"/>
  <c r="P29" i="1"/>
  <c r="Q29" i="1" s="1"/>
  <c r="R29" i="1" s="1"/>
  <c r="K4" i="3"/>
  <c r="P23" i="1"/>
  <c r="Q23" i="1" s="1"/>
  <c r="R23" i="1" s="1"/>
  <c r="P24" i="1"/>
  <c r="Q24" i="1" s="1"/>
  <c r="R24" i="1" s="1"/>
  <c r="Q25" i="1"/>
  <c r="R25" i="1" s="1"/>
  <c r="P26" i="1"/>
  <c r="Q26" i="1" s="1"/>
  <c r="R26" i="1" s="1"/>
  <c r="P27" i="1"/>
  <c r="Q27" i="1" s="1"/>
  <c r="R27" i="1" s="1"/>
  <c r="L16" i="3"/>
  <c r="P16" i="3" s="1"/>
  <c r="S4" i="3"/>
  <c r="S5" i="3"/>
  <c r="S6" i="3"/>
  <c r="S11" i="3"/>
  <c r="S12" i="3"/>
  <c r="S15" i="3"/>
  <c r="S16" i="3"/>
  <c r="S17" i="3"/>
  <c r="S18" i="3"/>
  <c r="S19" i="3"/>
  <c r="O4" i="3"/>
  <c r="O5" i="3"/>
  <c r="O6" i="3"/>
  <c r="O11" i="3"/>
  <c r="O12" i="3"/>
  <c r="O15" i="3"/>
  <c r="O16" i="3"/>
  <c r="O17" i="3"/>
  <c r="O18" i="3"/>
  <c r="O19" i="3"/>
  <c r="K5" i="3"/>
  <c r="K6" i="3"/>
  <c r="K11" i="3"/>
  <c r="K12" i="3"/>
  <c r="K15" i="3"/>
  <c r="K16" i="3"/>
  <c r="K17" i="3"/>
  <c r="K18" i="3"/>
  <c r="K19" i="3"/>
  <c r="F4" i="3"/>
  <c r="H4" i="3" s="1"/>
  <c r="F5" i="3"/>
  <c r="H5" i="3" s="1"/>
  <c r="F6" i="3"/>
  <c r="H6" i="3" s="1"/>
  <c r="F11" i="3"/>
  <c r="H11" i="3" s="1"/>
  <c r="F12" i="3"/>
  <c r="H12" i="3" s="1"/>
  <c r="F15" i="3"/>
  <c r="H15" i="3" s="1"/>
  <c r="F16" i="3"/>
  <c r="F17" i="3"/>
  <c r="H17" i="3" s="1"/>
  <c r="L17" i="3" s="1"/>
  <c r="F18" i="3"/>
  <c r="H18" i="3" s="1"/>
  <c r="F19" i="3"/>
  <c r="H19" i="3" s="1"/>
  <c r="P53" i="1"/>
  <c r="Q53" i="1" s="1"/>
  <c r="R53" i="1" s="1"/>
  <c r="P35" i="1"/>
  <c r="Q35" i="1" s="1"/>
  <c r="R35" i="1" s="1"/>
  <c r="T17" i="2" l="1"/>
  <c r="T47" i="2"/>
  <c r="U47" i="2" s="1"/>
  <c r="V47" i="2" s="1"/>
  <c r="M14" i="3"/>
  <c r="P14" i="3"/>
  <c r="Q14" i="3" s="1"/>
  <c r="M13" i="3"/>
  <c r="P13" i="3"/>
  <c r="Q13" i="3" s="1"/>
  <c r="M8" i="3"/>
  <c r="P8" i="3"/>
  <c r="Q8" i="3" s="1"/>
  <c r="M9" i="3"/>
  <c r="P9" i="3"/>
  <c r="Q9" i="3" s="1"/>
  <c r="L7" i="3"/>
  <c r="I7" i="3"/>
  <c r="M10" i="3"/>
  <c r="P10" i="3"/>
  <c r="Q10" i="3" s="1"/>
  <c r="G4" i="3"/>
  <c r="T4" i="3" s="1"/>
  <c r="U4" i="3" s="1"/>
  <c r="V4" i="3" s="1"/>
  <c r="G15" i="3"/>
  <c r="T15" i="3" s="1"/>
  <c r="U15" i="3" s="1"/>
  <c r="V15" i="3" s="1"/>
  <c r="G5" i="3"/>
  <c r="T5" i="3" s="1"/>
  <c r="U5" i="3" s="1"/>
  <c r="V5" i="3" s="1"/>
  <c r="T20" i="3"/>
  <c r="U20" i="3" s="1"/>
  <c r="V20" i="3" s="1"/>
  <c r="G6" i="3"/>
  <c r="T6" i="3" s="1"/>
  <c r="U6" i="3" s="1"/>
  <c r="V6" i="3" s="1"/>
  <c r="G12" i="3"/>
  <c r="T12" i="3" s="1"/>
  <c r="U12" i="3" s="1"/>
  <c r="V12" i="3" s="1"/>
  <c r="G17" i="3"/>
  <c r="T17" i="3" s="1"/>
  <c r="U17" i="3" s="1"/>
  <c r="V17" i="3" s="1"/>
  <c r="G11" i="3"/>
  <c r="T11" i="3" s="1"/>
  <c r="U11" i="3" s="1"/>
  <c r="V11" i="3" s="1"/>
  <c r="G18" i="3"/>
  <c r="T18" i="3" s="1"/>
  <c r="U18" i="3" s="1"/>
  <c r="V18" i="3" s="1"/>
  <c r="T39" i="2"/>
  <c r="U39" i="2" s="1"/>
  <c r="V39" i="2" s="1"/>
  <c r="T29" i="2"/>
  <c r="U29" i="2" s="1"/>
  <c r="V29" i="2" s="1"/>
  <c r="T25" i="2"/>
  <c r="U25" i="2" s="1"/>
  <c r="V25" i="2" s="1"/>
  <c r="I12" i="3"/>
  <c r="L12" i="3"/>
  <c r="M12" i="3" s="1"/>
  <c r="I4" i="3"/>
  <c r="L4" i="3"/>
  <c r="L11" i="3"/>
  <c r="P11" i="3" s="1"/>
  <c r="Q11" i="3" s="1"/>
  <c r="I11" i="3"/>
  <c r="L18" i="3"/>
  <c r="I18" i="3"/>
  <c r="I5" i="3"/>
  <c r="L5" i="3"/>
  <c r="M5" i="3" s="1"/>
  <c r="P17" i="3"/>
  <c r="Q17" i="3" s="1"/>
  <c r="M17" i="3"/>
  <c r="I19" i="3"/>
  <c r="L19" i="3"/>
  <c r="M19" i="3" s="1"/>
  <c r="L15" i="3"/>
  <c r="P15" i="3" s="1"/>
  <c r="Q15" i="3" s="1"/>
  <c r="I15" i="3"/>
  <c r="L6" i="3"/>
  <c r="P6" i="3" s="1"/>
  <c r="Q6" i="3" s="1"/>
  <c r="I6" i="3"/>
  <c r="I17" i="3"/>
  <c r="H20" i="3"/>
  <c r="G19" i="3"/>
  <c r="T19" i="3" s="1"/>
  <c r="U19" i="3" s="1"/>
  <c r="V19" i="3" s="1"/>
  <c r="U17" i="2"/>
  <c r="V17" i="2" s="1"/>
  <c r="T13" i="2"/>
  <c r="U13" i="2" s="1"/>
  <c r="V13" i="2" s="1"/>
  <c r="T12" i="2"/>
  <c r="U12" i="2" s="1"/>
  <c r="V12" i="2" s="1"/>
  <c r="G16" i="3"/>
  <c r="T16" i="3" s="1"/>
  <c r="U16" i="3" s="1"/>
  <c r="V16" i="3" s="1"/>
  <c r="P7" i="3" l="1"/>
  <c r="Q7" i="3" s="1"/>
  <c r="M7" i="3"/>
  <c r="P19" i="3"/>
  <c r="Q19" i="3" s="1"/>
  <c r="M15" i="3"/>
  <c r="M6" i="3"/>
  <c r="M11" i="3"/>
  <c r="I20" i="3"/>
  <c r="L20" i="3"/>
  <c r="P4" i="3"/>
  <c r="Q4" i="3" s="1"/>
  <c r="M4" i="3"/>
  <c r="P5" i="3"/>
  <c r="Q5" i="3" s="1"/>
  <c r="P12" i="3"/>
  <c r="Q12" i="3" s="1"/>
  <c r="P18" i="3"/>
  <c r="Q18" i="3" s="1"/>
  <c r="M18" i="3"/>
  <c r="Q16" i="3"/>
  <c r="M16" i="3"/>
  <c r="M20" i="3" l="1"/>
  <c r="P20" i="3"/>
  <c r="Q20" i="3" s="1"/>
  <c r="V21" i="2"/>
  <c r="V22" i="2"/>
  <c r="V33" i="2"/>
  <c r="F7" i="2"/>
  <c r="G7" i="2" s="1"/>
  <c r="F8" i="2"/>
  <c r="G8" i="2" s="1"/>
  <c r="T8" i="2" s="1"/>
  <c r="U8" i="2" s="1"/>
  <c r="V8" i="2" s="1"/>
  <c r="F10" i="2"/>
  <c r="G10" i="2" s="1"/>
  <c r="T10" i="2" s="1"/>
  <c r="U10" i="2" s="1"/>
  <c r="V10" i="2" s="1"/>
  <c r="F14" i="2"/>
  <c r="G14" i="2" s="1"/>
  <c r="F15" i="2"/>
  <c r="G15" i="2" s="1"/>
  <c r="F16" i="2"/>
  <c r="G16" i="2" s="1"/>
  <c r="F18" i="2"/>
  <c r="G18" i="2" s="1"/>
  <c r="T18" i="2" s="1"/>
  <c r="U18" i="2" s="1"/>
  <c r="V18" i="2" s="1"/>
  <c r="F19" i="2"/>
  <c r="G19" i="2" s="1"/>
  <c r="T19" i="2" s="1"/>
  <c r="U19" i="2" s="1"/>
  <c r="V19" i="2" s="1"/>
  <c r="F20" i="2"/>
  <c r="G20" i="2" s="1"/>
  <c r="T20" i="2" s="1"/>
  <c r="U20" i="2" s="1"/>
  <c r="V20" i="2" s="1"/>
  <c r="F23" i="2"/>
  <c r="G23" i="2" s="1"/>
  <c r="F24" i="2"/>
  <c r="G24" i="2" s="1"/>
  <c r="F26" i="2"/>
  <c r="G26" i="2" s="1"/>
  <c r="F27" i="2"/>
  <c r="G27" i="2" s="1"/>
  <c r="T27" i="2" s="1"/>
  <c r="U27" i="2" s="1"/>
  <c r="V27" i="2" s="1"/>
  <c r="F34" i="2"/>
  <c r="G34" i="2" s="1"/>
  <c r="F35" i="2"/>
  <c r="G35" i="2" s="1"/>
  <c r="F37" i="2"/>
  <c r="G37" i="2" s="1"/>
  <c r="F38" i="2"/>
  <c r="G38" i="2" s="1"/>
  <c r="T38" i="2" s="1"/>
  <c r="U38" i="2" s="1"/>
  <c r="V38" i="2" s="1"/>
  <c r="H7" i="2"/>
  <c r="J7" i="2" s="1"/>
  <c r="K7" i="2" s="1"/>
  <c r="H8" i="2"/>
  <c r="H10" i="2"/>
  <c r="H14" i="2"/>
  <c r="J14" i="2" s="1"/>
  <c r="K14" i="2" s="1"/>
  <c r="H15" i="2"/>
  <c r="J15" i="2" s="1"/>
  <c r="K15" i="2" s="1"/>
  <c r="H16" i="2"/>
  <c r="J16" i="2" s="1"/>
  <c r="K16" i="2" s="1"/>
  <c r="H18" i="2"/>
  <c r="H19" i="2"/>
  <c r="H20" i="2"/>
  <c r="H23" i="2"/>
  <c r="J23" i="2" s="1"/>
  <c r="K23" i="2" s="1"/>
  <c r="H24" i="2"/>
  <c r="J24" i="2" s="1"/>
  <c r="K24" i="2" s="1"/>
  <c r="H26" i="2"/>
  <c r="J26" i="2" s="1"/>
  <c r="K26" i="2" s="1"/>
  <c r="H27" i="2"/>
  <c r="H34" i="2"/>
  <c r="J34" i="2" s="1"/>
  <c r="K34" i="2" s="1"/>
  <c r="H35" i="2"/>
  <c r="J35" i="2" s="1"/>
  <c r="K35" i="2" s="1"/>
  <c r="H37" i="2"/>
  <c r="J37" i="2" s="1"/>
  <c r="K37" i="2" s="1"/>
  <c r="H38" i="2"/>
  <c r="H6" i="2"/>
  <c r="J6" i="2" s="1"/>
  <c r="K6" i="2" s="1"/>
  <c r="L7" i="2"/>
  <c r="N7" i="2" s="1"/>
  <c r="O7" i="2" s="1"/>
  <c r="P7" i="2"/>
  <c r="R7" i="2" s="1"/>
  <c r="S7" i="2" s="1"/>
  <c r="L14" i="2"/>
  <c r="N14" i="2" s="1"/>
  <c r="O14" i="2" s="1"/>
  <c r="P14" i="2"/>
  <c r="R14" i="2" s="1"/>
  <c r="S14" i="2" s="1"/>
  <c r="L15" i="2"/>
  <c r="N15" i="2" s="1"/>
  <c r="O15" i="2" s="1"/>
  <c r="P15" i="2"/>
  <c r="R15" i="2" s="1"/>
  <c r="S15" i="2" s="1"/>
  <c r="L16" i="2"/>
  <c r="N16" i="2" s="1"/>
  <c r="O16" i="2" s="1"/>
  <c r="P16" i="2"/>
  <c r="R16" i="2" s="1"/>
  <c r="S16" i="2" s="1"/>
  <c r="L23" i="2"/>
  <c r="N23" i="2" s="1"/>
  <c r="O23" i="2" s="1"/>
  <c r="P23" i="2"/>
  <c r="R23" i="2" s="1"/>
  <c r="S23" i="2" s="1"/>
  <c r="L24" i="2"/>
  <c r="N24" i="2" s="1"/>
  <c r="O24" i="2" s="1"/>
  <c r="P24" i="2"/>
  <c r="R24" i="2" s="1"/>
  <c r="S24" i="2" s="1"/>
  <c r="L26" i="2"/>
  <c r="N26" i="2" s="1"/>
  <c r="O26" i="2" s="1"/>
  <c r="P26" i="2"/>
  <c r="R26" i="2" s="1"/>
  <c r="S26" i="2" s="1"/>
  <c r="L34" i="2"/>
  <c r="N34" i="2" s="1"/>
  <c r="O34" i="2" s="1"/>
  <c r="P34" i="2"/>
  <c r="R34" i="2" s="1"/>
  <c r="S34" i="2" s="1"/>
  <c r="L35" i="2"/>
  <c r="N35" i="2" s="1"/>
  <c r="O35" i="2" s="1"/>
  <c r="P35" i="2"/>
  <c r="R35" i="2" s="1"/>
  <c r="S35" i="2" s="1"/>
  <c r="L37" i="2"/>
  <c r="N37" i="2" s="1"/>
  <c r="O37" i="2" s="1"/>
  <c r="P37" i="2"/>
  <c r="R37" i="2" s="1"/>
  <c r="S37" i="2" s="1"/>
  <c r="P6" i="2"/>
  <c r="R6" i="2" s="1"/>
  <c r="S6" i="2" s="1"/>
  <c r="L6" i="2"/>
  <c r="N6" i="2" s="1"/>
  <c r="O6" i="2" s="1"/>
  <c r="F6" i="2"/>
  <c r="G6" i="2" s="1"/>
  <c r="T14" i="2" l="1"/>
  <c r="U14" i="2" s="1"/>
  <c r="V14" i="2" s="1"/>
  <c r="T6" i="2"/>
  <c r="U6" i="2" s="1"/>
  <c r="V6" i="2" s="1"/>
  <c r="T7" i="2"/>
  <c r="U7" i="2" s="1"/>
  <c r="V7" i="2" s="1"/>
  <c r="T34" i="2"/>
  <c r="U34" i="2" s="1"/>
  <c r="V34" i="2" s="1"/>
  <c r="T24" i="2"/>
  <c r="U24" i="2" s="1"/>
  <c r="V24" i="2" s="1"/>
  <c r="T16" i="2"/>
  <c r="U16" i="2" s="1"/>
  <c r="V16" i="2" s="1"/>
  <c r="T37" i="2"/>
  <c r="U37" i="2" s="1"/>
  <c r="V37" i="2" s="1"/>
  <c r="T35" i="2"/>
  <c r="U35" i="2" s="1"/>
  <c r="V35" i="2" s="1"/>
  <c r="T26" i="2"/>
  <c r="U26" i="2" s="1"/>
  <c r="V26" i="2" s="1"/>
  <c r="T15" i="2"/>
  <c r="U15" i="2" s="1"/>
  <c r="V15" i="2" s="1"/>
  <c r="T23" i="2"/>
  <c r="U23" i="2" s="1"/>
  <c r="V23" i="2" s="1"/>
  <c r="D62" i="1" l="1"/>
  <c r="E62" i="1"/>
  <c r="G62" i="1"/>
  <c r="H62" i="1"/>
  <c r="I62" i="1"/>
  <c r="J62" i="1"/>
  <c r="K62" i="1"/>
  <c r="L62" i="1"/>
  <c r="P7" i="1"/>
  <c r="P34" i="1" l="1"/>
  <c r="Q34" i="1" s="1"/>
  <c r="R34" i="1" s="1"/>
  <c r="P33" i="1"/>
  <c r="Q33" i="1" s="1"/>
  <c r="R33" i="1" s="1"/>
  <c r="P61" i="1"/>
  <c r="P59" i="1"/>
  <c r="Q59" i="1" s="1"/>
  <c r="R59" i="1" s="1"/>
  <c r="P46" i="1"/>
  <c r="Q46" i="1" s="1"/>
  <c r="R46" i="1" s="1"/>
  <c r="P43" i="1"/>
  <c r="Q43" i="1" s="1"/>
  <c r="R43" i="1" s="1"/>
  <c r="P42" i="1"/>
  <c r="Q42" i="1" s="1"/>
  <c r="R42" i="1" s="1"/>
  <c r="P37" i="1"/>
  <c r="Q37" i="1" s="1"/>
  <c r="R37" i="1" s="1"/>
  <c r="P28" i="1"/>
  <c r="Q28" i="1" s="1"/>
  <c r="R28" i="1" s="1"/>
  <c r="P21" i="1"/>
  <c r="Q21" i="1" s="1"/>
  <c r="R21" i="1" s="1"/>
  <c r="P20" i="1"/>
  <c r="Q20" i="1" s="1"/>
  <c r="R20" i="1" s="1"/>
  <c r="P19" i="1"/>
  <c r="Q19" i="1" s="1"/>
  <c r="R19" i="1" s="1"/>
  <c r="P17" i="1"/>
  <c r="Q17" i="1" s="1"/>
  <c r="R17" i="1" s="1"/>
  <c r="P16" i="1"/>
  <c r="Q16" i="1" s="1"/>
  <c r="R16" i="1" s="1"/>
  <c r="P15" i="1"/>
  <c r="Q15" i="1" s="1"/>
  <c r="R15" i="1" s="1"/>
  <c r="P11" i="1"/>
  <c r="Q11" i="1" s="1"/>
  <c r="R11" i="1" s="1"/>
  <c r="P9" i="1"/>
  <c r="Q9" i="1" s="1"/>
  <c r="R9" i="1" s="1"/>
  <c r="Q61" i="1" l="1"/>
  <c r="P8" i="1"/>
  <c r="I47" i="1"/>
  <c r="H47" i="1"/>
  <c r="G47" i="1"/>
  <c r="E47" i="1"/>
  <c r="D47" i="1"/>
  <c r="T7" i="1"/>
  <c r="P85" i="1" l="1"/>
  <c r="P86" i="1" s="1"/>
  <c r="R61" i="1"/>
  <c r="Q8" i="1"/>
  <c r="R8" i="1" s="1"/>
  <c r="Q7" i="1"/>
  <c r="Q85" i="1" l="1"/>
  <c r="P87" i="1"/>
  <c r="P88" i="1" s="1"/>
  <c r="R7" i="1"/>
  <c r="R85" i="1" s="1"/>
  <c r="R86" i="1" l="1"/>
  <c r="R87" i="1" s="1"/>
  <c r="R88" i="1" s="1"/>
  <c r="Q86" i="1"/>
  <c r="Q87" i="1" s="1"/>
  <c r="Q88" i="1" s="1"/>
</calcChain>
</file>

<file path=xl/sharedStrings.xml><?xml version="1.0" encoding="utf-8"?>
<sst xmlns="http://schemas.openxmlformats.org/spreadsheetml/2006/main" count="1066" uniqueCount="231">
  <si>
    <t>ลำดับ</t>
  </si>
  <si>
    <t>ประเภทตำแหน่ง</t>
  </si>
  <si>
    <t>จำนวน</t>
  </si>
  <si>
    <t>จำนวนที่มีอยู่ปัจจุบัน</t>
  </si>
  <si>
    <t>อัตราตำแหน่งที่คาดว่าจะต้องใช้</t>
  </si>
  <si>
    <t>อัตรากำลังคน</t>
  </si>
  <si>
    <t>หมายเหตุ</t>
  </si>
  <si>
    <t>ชื่อตำแหน่งในการบริหารงาน/</t>
  </si>
  <si>
    <t>ในช่วงระยะเวลา ๓ ปี ข้างหน้า</t>
  </si>
  <si>
    <t>เพิ่ม/ลด</t>
  </si>
  <si>
    <t xml:space="preserve">เงินเดือน      </t>
  </si>
  <si>
    <t>สายงาน</t>
  </si>
  <si>
    <t>ระดับตำแหน่ง</t>
  </si>
  <si>
    <t>ทั้งหมด</t>
  </si>
  <si>
    <t>เงินเดือน</t>
  </si>
  <si>
    <t>ปี 2557</t>
  </si>
  <si>
    <t>ปี 2558</t>
  </si>
  <si>
    <t>ปี 2559</t>
  </si>
  <si>
    <t>ปี 2560</t>
  </si>
  <si>
    <t>เงินประจำตำแหน่ง</t>
  </si>
  <si>
    <t>(คน)</t>
  </si>
  <si>
    <t xml:space="preserve"> -</t>
  </si>
  <si>
    <t>กลาง</t>
  </si>
  <si>
    <t>ต้น</t>
  </si>
  <si>
    <t>นักวิชาการตรวจสอบภายใน</t>
  </si>
  <si>
    <t>นักทรัพยากรบุคคล</t>
  </si>
  <si>
    <t>ชำนาญการ</t>
  </si>
  <si>
    <t>นักพัฒนาชุมชน</t>
  </si>
  <si>
    <t>นักวิเคราะห์นโยบายและแผน</t>
  </si>
  <si>
    <t>นักวิชาการศึกษา</t>
  </si>
  <si>
    <t>นิติกร</t>
  </si>
  <si>
    <t>เจ้าพนักงานธุรการ</t>
  </si>
  <si>
    <t>จพง.ป้องกันและบรรเทาสาธารณภัย</t>
  </si>
  <si>
    <t>ลูกจ้างประจำ</t>
  </si>
  <si>
    <t>พนักงานจ้างภารกิจ (มีคุณวุฒิ)</t>
  </si>
  <si>
    <t>พนักงานจ้างทั่วไป</t>
  </si>
  <si>
    <t>นักวิชาการจัดเก็บรายได้</t>
  </si>
  <si>
    <t>นักวิชาการพัสดุ</t>
  </si>
  <si>
    <t xml:space="preserve">เจ้าพนักงานพัสดุ  </t>
  </si>
  <si>
    <t>รวมกองคลัง</t>
  </si>
  <si>
    <t xml:space="preserve">นายช่างโยธา  </t>
  </si>
  <si>
    <t>พนักงานจ้างตามภารกิจ (มีทักษะ)</t>
  </si>
  <si>
    <t>ปฎิบัติการ</t>
  </si>
  <si>
    <t>คนงานประจำรถขยะ</t>
  </si>
  <si>
    <t>(๔)</t>
  </si>
  <si>
    <t>รวม</t>
  </si>
  <si>
    <t>(๕)</t>
  </si>
  <si>
    <t>(๖)</t>
  </si>
  <si>
    <t>รวมเป็นค่าใช้จ่ายบุคคลทั้งสิ้น</t>
  </si>
  <si>
    <t>(๗)</t>
  </si>
  <si>
    <t>ปฏิบัติงาน</t>
  </si>
  <si>
    <t>ปก/ชก</t>
  </si>
  <si>
    <t>ปง/ชง</t>
  </si>
  <si>
    <t>คนงานทั่วไป</t>
  </si>
  <si>
    <t>พนักงานขับเครื่องจักรกลขนาดเบา</t>
  </si>
  <si>
    <t>พนักงานจ้าง</t>
  </si>
  <si>
    <t>ประมาณการประโยชน์ตอบแทนอื่น ๒๐%</t>
  </si>
  <si>
    <t>คิดเป็นร้อยละ ๔๐ ของงบประมาณรายจ่ายประจำปี</t>
  </si>
  <si>
    <t>(๑)</t>
  </si>
  <si>
    <t>ภาระค่าใช้จ่ายที่เพิ่มขึ้น (๒)</t>
  </si>
  <si>
    <t>ค่าใช้จ่ายรวม (๓)</t>
  </si>
  <si>
    <t>ภาระค่าใช้จ่ายเกี่ยวกับเงินเดือนและประโยชน์ตอบแทนอื่น</t>
  </si>
  <si>
    <t>ปลัด อบต. (นักบริหารงานท้องถิ่น)</t>
  </si>
  <si>
    <t>รองปลัด อบต. (นักบริหารงานท้องถิ่น)</t>
  </si>
  <si>
    <t xml:space="preserve">สำนักงานปลัด (๐๑) </t>
  </si>
  <si>
    <t>หัวหน้าสำนักปลัด (นักบริหารงานทั่วไป)</t>
  </si>
  <si>
    <t>ว่างเดิม</t>
  </si>
  <si>
    <t>กองคลัง (๐๔)</t>
  </si>
  <si>
    <t>ผู้อำนวยการกองคลัง (นักบริหารงานการคลัง)</t>
  </si>
  <si>
    <t>ชำนาญงาน</t>
  </si>
  <si>
    <t>ผู้อำนวยการกองช่าง (นักบริหารงานช่าง)</t>
  </si>
  <si>
    <t>ผู้ช่วยนายช่างสำรวจ</t>
  </si>
  <si>
    <t>กองช่าง (๐๕)</t>
  </si>
  <si>
    <t xml:space="preserve"> *** (ตารางตรงกลางนี้สำหรับพนักงานส่วนตำบล  ส่วนพนักงานจ้างตามภารกิจ ให้ดำเนินการจากตารางด้านขวามือสุด) ***</t>
  </si>
  <si>
    <t>ตำแหน่ง</t>
  </si>
  <si>
    <t>ระดับ</t>
  </si>
  <si>
    <t>เงินเดือน เงินประจำตำแหน่ง ค่าตอบแทน และเงินเพิ่มอื่น ๆ</t>
  </si>
  <si>
    <t>เงินประจำ</t>
  </si>
  <si>
    <t>ค่าแทนแทน/</t>
  </si>
  <si>
    <t>ปัจจุบัน</t>
  </si>
  <si>
    <t>เงินเพิ่มอื่นๆ</t>
  </si>
  <si>
    <t>ทั้งสิ้น</t>
  </si>
  <si>
    <t>ทั้งปี (1)</t>
  </si>
  <si>
    <t>งด.เดิม</t>
  </si>
  <si>
    <t>เพิ่ม 1 ขั้น</t>
  </si>
  <si>
    <t>ส่วนต่าง</t>
  </si>
  <si>
    <t>12 เดือน</t>
  </si>
  <si>
    <r>
      <t>วิธีการคำนวน</t>
    </r>
    <r>
      <rPr>
        <b/>
        <sz val="16"/>
        <color theme="1"/>
        <rFont val="TH SarabunIT๙"/>
        <family val="2"/>
      </rPr>
      <t xml:space="preserve">  (กรณีมีผู้ดำรงตำแหน่ง)</t>
    </r>
  </si>
  <si>
    <r>
      <t>ภาระค่าใช้จ่ายที่เพิ่มขึ้นของ</t>
    </r>
    <r>
      <rPr>
        <b/>
        <sz val="16"/>
        <color theme="1"/>
        <rFont val="TH SarabunIT๙"/>
        <family val="2"/>
      </rPr>
      <t>พนักงานส่วนตำบล</t>
    </r>
    <r>
      <rPr>
        <sz val="16"/>
        <color theme="1"/>
        <rFont val="TH SarabunIT๙"/>
        <family val="2"/>
      </rPr>
      <t xml:space="preserve"> (2)</t>
    </r>
  </si>
  <si>
    <t>ว่าง</t>
  </si>
  <si>
    <t>ค่าใช้จ่ายรวม</t>
  </si>
  <si>
    <t>ค่าตอบแทนเดิม</t>
  </si>
  <si>
    <t>เพิ่ม 4%</t>
  </si>
  <si>
    <t>ปัดเศษ</t>
  </si>
  <si>
    <t>ค่าตอบแทนใหม่</t>
  </si>
  <si>
    <r>
      <t>ภาระค่าใช้จ่ายของ</t>
    </r>
    <r>
      <rPr>
        <b/>
        <sz val="16"/>
        <color theme="1"/>
        <rFont val="TH SarabunIT๙"/>
        <family val="2"/>
      </rPr>
      <t>พนักงานจ้างตามภารกิจ</t>
    </r>
    <r>
      <rPr>
        <sz val="16"/>
        <color theme="1"/>
        <rFont val="TH SarabunIT๙"/>
        <family val="2"/>
      </rPr>
      <t xml:space="preserve"> (2)</t>
    </r>
  </si>
  <si>
    <t>ผู้ช่วยนักวิเคราะห์นโยบายและแผน</t>
  </si>
  <si>
    <t>ผู้ช่วยเจ้าพนักงานธุรการ</t>
  </si>
  <si>
    <t>ผู่ช่วยครูผู้ดูแลเด็ก</t>
  </si>
  <si>
    <t xml:space="preserve">    องค์การบริหารส่วนตำบลสามควายเผือก นำผลวิเคราะห์การกำหนดอัตรากำลัง มาคำนวณภาระค่าใช้จ่ายด้านการบริหารงานบุคคล เพื่อควบคุมการใช้จ่ายด้านการบริหารงานบุคคลไมให้เกินเกว่าร้อยละ ๔๐ ของงบประมาณรายจ่ายประจำปี </t>
  </si>
  <si>
    <t>หัวหน้าฝ่ายนโยบายและแผน</t>
  </si>
  <si>
    <t>หัวหน้าฝ่ายป้องกันฯ</t>
  </si>
  <si>
    <t>กองคลัง (04)</t>
  </si>
  <si>
    <t>หัวหน้าฝ่ายบัญชี</t>
  </si>
  <si>
    <t>หัวหน้าฝ่ายพัฒนาและจัดเก็บรายได้</t>
  </si>
  <si>
    <t>นักวิชาการเงินและบัญชี</t>
  </si>
  <si>
    <t>เจ้าพนักงานจัดเก็บรายได้</t>
  </si>
  <si>
    <t xml:space="preserve">หัวหน้าฝ่ายก่อสร้าง </t>
  </si>
  <si>
    <t>หัวหน้าฝ่ายสาธารณูปโภค</t>
  </si>
  <si>
    <t>เจ้าพนักงานการประปา</t>
  </si>
  <si>
    <t>กองสาธารณสุข</t>
  </si>
  <si>
    <t>ผู้อำนวยการกองสาธารณสุขและสิ่งแวดล้อม</t>
  </si>
  <si>
    <t>หัวหน้าฝ่ายส่งเสริมสุขภาพและสาธารณสุข</t>
  </si>
  <si>
    <t>หัวหน้าฝ่ายอนามัยและสิ่งแวดล้อม</t>
  </si>
  <si>
    <t>พนักงานจดมาตรน้ำ</t>
  </si>
  <si>
    <t>นักวิชาการสาธารณสุข</t>
  </si>
  <si>
    <t>กองการศึกษา ศาสนาและวัฒนธรรม</t>
  </si>
  <si>
    <t>ผู้อำนวยการกองการศึกษา ศาสนาและวัฒนธรรม</t>
  </si>
  <si>
    <t>หัวหน้าฝ่ายบริหารการศึกษา</t>
  </si>
  <si>
    <t>หัวหน้าฝ่ายส่งเสริมการศึกษา ศาสนาและวัฒนธรรม</t>
  </si>
  <si>
    <t>พนักงานขับเครื่องจักรกลฯ พิรุณ</t>
  </si>
  <si>
    <t>พนักงานขับเครื่องจักรกลฯ ประพจน์</t>
  </si>
  <si>
    <t>ผู้ช่วยนักทรัพยากรบุคคล</t>
  </si>
  <si>
    <t>ผู้ช่วยนักวิชาการจัดเก็บรายได้</t>
  </si>
  <si>
    <t>ผู้ช่วยนักวิชาการคลัง</t>
  </si>
  <si>
    <t>พนักงานผลิตน้ำประปา</t>
  </si>
  <si>
    <t>ผู้ช่วยเจ้าพนักงานธุรการ สรารัตน์</t>
  </si>
  <si>
    <t>พนักงานผลิตน้ำประปา  วิลาศ</t>
  </si>
  <si>
    <t>ผู้ช่วยเจ้าพนักงานธุรการ ราเชน</t>
  </si>
  <si>
    <t>ผู้ช่วยเจ้าหน้าที่ป้องกัน  ยุทธนา</t>
  </si>
  <si>
    <t>ผู้ช่วยเจ้าหน้าที่ธุรการ  พนิดา</t>
  </si>
  <si>
    <t>ผู้ช่วยเจ้าพนักงานธุรการ อิสรีย์</t>
  </si>
  <si>
    <t>ผู้ช่วยนักวิชาการจัดเก็บรายได้ อังคณา</t>
  </si>
  <si>
    <t>ผู้ช่วยนักวิชาการคลัง  สุทธิพร</t>
  </si>
  <si>
    <t>ผู้ช่วยนักทรัพยากรบุคคล เกศรา</t>
  </si>
  <si>
    <t>ผู้ช่วยเจ้าพนักงานธุรการ ศุภิสานันท์</t>
  </si>
  <si>
    <t>ผู้ช่วยเจ้าพนักงานธุรการ  เบญจวรรณ</t>
  </si>
  <si>
    <t>นักการ</t>
  </si>
  <si>
    <t>คนงาน</t>
  </si>
  <si>
    <t>ผู้ช่วยเจ้าพนักงานพัสดุ</t>
  </si>
  <si>
    <t>ผู้ช่วยเจ้าพนักงานพัสดุ สุชานันท์</t>
  </si>
  <si>
    <t>เจ้าพนักงานผลิตน้ำประปา</t>
  </si>
  <si>
    <t xml:space="preserve"> - </t>
  </si>
  <si>
    <t>ผู้อำนวยการกองสาธารณสุข(นักบริหารงานสาธารณสุข)</t>
  </si>
  <si>
    <t>ปฏิบัติการ</t>
  </si>
  <si>
    <t>กำหนดเพิ่ม</t>
  </si>
  <si>
    <t>กองสาธารณสุขและสิ่งแวดล้อม (06)</t>
  </si>
  <si>
    <t>กองการศึกษา ศาสนาและวัฒนธรรม (08)</t>
  </si>
  <si>
    <t>ครู</t>
  </si>
  <si>
    <t>ผู้ดูแลเด็ก</t>
  </si>
  <si>
    <t xml:space="preserve"> </t>
  </si>
  <si>
    <t>ปก./ชก.</t>
  </si>
  <si>
    <t>-</t>
  </si>
  <si>
    <t>งบอุดหนุน</t>
  </si>
  <si>
    <t>หัวหน้าฝ่ายบริหารงานทั่วไป</t>
  </si>
  <si>
    <t>ตารางแสดงค่าใช้จ่ายเกี่ยวกับเงินเดือนและประโยชน์ตอบแทนอื่นประกอบแผนอัตรากำลัง  3 ปี (พ.ศ.2561 - 2563 )</t>
  </si>
  <si>
    <t>ตามพระราชบัญญัติการบริหารงานบุคคลส่วนท้องถิ่น พ.ศ. 2542  ตามมาตรา 35</t>
  </si>
  <si>
    <t>ขององค์การบริหารส่วนตำบลสามควายเผือก  อำเภอเมือง  จังหวัดนครปฐม</t>
  </si>
  <si>
    <t>รายการ</t>
  </si>
  <si>
    <t>ปีงบประมาณ 2561</t>
  </si>
  <si>
    <t>ปีงบประมาณ 2562</t>
  </si>
  <si>
    <t>ปีงบประมาณ 2563</t>
  </si>
  <si>
    <t>งบประมาณรายจ่ายประจำปี</t>
  </si>
  <si>
    <t>วงเงินค่าใช้จ่ายร้อยละ 40</t>
  </si>
  <si>
    <t>ค่าใช้จ่ายงานบริหารงานบุคคล</t>
  </si>
  <si>
    <t xml:space="preserve"> - เงินเดือน,ค่าจ้าง,เงินประจำตำแหน่ง</t>
  </si>
  <si>
    <t xml:space="preserve"> - ประโยชน์ตอบแทนอื่น 20%</t>
  </si>
  <si>
    <t>(ของยอดรวมอัตราเงินเดือน ค่าจ้างปี 2560)</t>
  </si>
  <si>
    <t>คิดเป็นร้อยละ</t>
  </si>
  <si>
    <t>หมายเหตุ :</t>
  </si>
  <si>
    <t xml:space="preserve"> - งบประมาณรายจ่ายประจำปี 2561  ตามข้อบัญญัติงบประมาณรายจ่ายประจำปีงบประมาณ ๒๕๖0  เพิ่มขขึ้นอีก  ร้อยละ 5%</t>
  </si>
  <si>
    <t xml:space="preserve"> - งบประมาณรายจ่ายประจำปี 2562  ตามข้อบัญญัติงบประมาณรายจ่ายประจำปีงบประมาณ ๒๕๖1  เพิ่มขขึ้นอีก  ร้อยละ 5%</t>
  </si>
  <si>
    <t xml:space="preserve"> - งบประมาณรายจ่ายประจำปี 2563  ตามข้อบัญญัติงบประมาณรายจ่ายประจำปีงบประมาณ ๒๕๖2  เพิ่มขขึ้นอีก  ร้อยละ 5%</t>
  </si>
  <si>
    <t>+1</t>
  </si>
  <si>
    <t>หัวหน้าฝ่ายบริหารงานทั่วไป (นักบริหารงานทั่วไป)</t>
  </si>
  <si>
    <t>หัวหน้าฝ่ายป้องกันฯ(นักบริหารงานทั่วไป)</t>
  </si>
  <si>
    <t>หัวหน้าฝ่ายบัญชี (นักบริหารงานการคลัง)</t>
  </si>
  <si>
    <r>
      <t>หัวหน้าฝ่ายพัฒนาและจัดเก็บรายได้</t>
    </r>
    <r>
      <rPr>
        <sz val="10"/>
        <color theme="1"/>
        <rFont val="TH SarabunIT๙"/>
        <family val="2"/>
      </rPr>
      <t>(นักบริหารงานการคลัง)</t>
    </r>
  </si>
  <si>
    <t>หัวหน้าฝ่ายก่อสร้าง(นักบริหารงานช่าง)</t>
  </si>
  <si>
    <t>หัวหน้าฝ่ายสาธารณูปโภค (นักบริหารงานช่าง)</t>
  </si>
  <si>
    <t>หัวหน้าฝ่ายส่งเสริมสุขภาพและสาธารณสุข(นักบริหารงานสาธารณสุข)</t>
  </si>
  <si>
    <t>หัวหน้าฝ่ายอนามัยและสิ่งแวดล้อม(นักบริหารงานสาธารณสุข)</t>
  </si>
  <si>
    <t>ผู้อำนวยการกองการศึกษา (นักบริหารงานการศึกษา)</t>
  </si>
  <si>
    <t>หัวหน้าฝ่ายบริหารการศึกษา(นักบริหารงานการศึกษา)</t>
  </si>
  <si>
    <t>หัวหน้าฝ่ายส่งเสริมการศึกษา(นักบริหารงานการศึกษา)</t>
  </si>
  <si>
    <t>งบประมาณรายจ่ายประจำปี 2560 เป็นเงิน 62,897,400 บาท เพิ่มขึ้นอีกร้อยละ 5 งบประมาณรายจ่ายประจำปี 2561  เป็นเงิน 66,042,270</t>
  </si>
  <si>
    <t>งบประมาณรายจ่ายประจำปี 2561 เป็นเงิน 66,042,270 บาท เพิ่มขึ้นอีกร้อยละ 5 งบประมาณรายจ่ายประจำปี 2562  เป็นเงิน 69,344,384</t>
  </si>
  <si>
    <t>งบประมาณรายจ่ายประจำปี 2562 เป็นเงิน 69,344,384 บาท เพิ่มขึ้นอีกร้อยละ 5 งบประมาณรายจ่ายประจำปี 2563  เป็นเงิน 72,811,603</t>
  </si>
  <si>
    <t>+3</t>
  </si>
  <si>
    <t>หัวหน้าฝ่ายวิเคราะห์นโยบายและแผน (นักบริหารงานทั่วไป)</t>
  </si>
  <si>
    <t xml:space="preserve">ผู้ช่วยเจ้าพนักงานธุรการ </t>
  </si>
  <si>
    <t>ผู้ช่วยเจ้าพนักงานป้องกันฯ</t>
  </si>
  <si>
    <t>เจ้าพนักงานการเงินและบัญชี</t>
  </si>
  <si>
    <t>พนักงานธุรการ</t>
  </si>
  <si>
    <t>ค่าแทนแทน/เงินเพื่ออื่น ๆ</t>
  </si>
  <si>
    <t>ง/ด เดิม</t>
  </si>
  <si>
    <t xml:space="preserve">เจ้าพนักงานจัดเก็บรายได้ </t>
  </si>
  <si>
    <t>เจ้าพนักงานพัสดุ</t>
  </si>
  <si>
    <t>ผู้ช่วยนักพัฒนาชุมชน</t>
  </si>
  <si>
    <t>ผู้ช่วยนักวิชาการศึกษา</t>
  </si>
  <si>
    <t>ภารโรง</t>
  </si>
  <si>
    <t>พนักงานขับเครื่องจักรกลฯ</t>
  </si>
  <si>
    <t xml:space="preserve">ผู้ช่วยเจ้าพนักงานพัสดุ </t>
  </si>
  <si>
    <t>ผู้ช่วยนายช่างโยธา</t>
  </si>
  <si>
    <t>ผู้ช่วยครูผู้ดูแลเด็ก (รัชดาพร)</t>
  </si>
  <si>
    <t>ผู้ช่วยครูผู้ดูแลเด็ก (วรรณาภรณ์)</t>
  </si>
  <si>
    <t>พนักงานขับรถยนต์ (สุรชัย)</t>
  </si>
  <si>
    <t>พนักงานขับรถยนต์ (เชฎ)</t>
  </si>
  <si>
    <t>ภาระค่าใช้จ่ายของพนักงานจ้างตามภารกิจ (2)</t>
  </si>
  <si>
    <t>ผู้ช่วยนักวิเคราะห์นโยบายฯ</t>
  </si>
  <si>
    <t>ผู้ช่วยเจ้าพนักงานการเงินฯ</t>
  </si>
  <si>
    <t xml:space="preserve">ผู้อำนวยการกองคลัง </t>
  </si>
  <si>
    <t xml:space="preserve">ผู้อำนวยการกองช่าง </t>
  </si>
  <si>
    <t xml:space="preserve">หัวหน้าสำนักปลัด </t>
  </si>
  <si>
    <t xml:space="preserve">ปลัด อบต. </t>
  </si>
  <si>
    <t xml:space="preserve">ผู้ช่วยครูผู้ดูแลเด็ก </t>
  </si>
  <si>
    <t>พนักงานขับรถยนต์</t>
  </si>
  <si>
    <t>ค.ศ. 2</t>
  </si>
  <si>
    <t>พนักงานจ้างภารกิจ (มีทักษะ)</t>
  </si>
  <si>
    <t>ปง./ชง.</t>
  </si>
  <si>
    <t>ผู้ช่วยนักเจ้าพนักงานการเงินฯ</t>
  </si>
  <si>
    <t>พนักงานจดมาตรวัดน้ำ</t>
  </si>
  <si>
    <t>ผู้ช่วยเจ้าพนักงานจัดเก็บรายได้</t>
  </si>
  <si>
    <t>รวมสำนักงานปลัด</t>
  </si>
  <si>
    <t xml:space="preserve">  </t>
  </si>
  <si>
    <t>งบประมาณรายจ่ายประจำปี 2561 เป็นเงิน 24,750,000 บาท เพิ่มขึ้นอีกร้อยละ 5 งบประมาณรายจ่ายประจำปี 2560  เป็นเงิน 25,987,500</t>
  </si>
  <si>
    <t>งบประมาณรายจ่ายประจำปี 2562 เป็นเงิน 25,987,500 บาท เพิ่มขึ้นอีกร้อยละ 5 งบประมาณรายจ่ายประจำปี 2561  เป็นเงิน 27,286,875</t>
  </si>
  <si>
    <t>งบประมาณรายจ่ายประจำปี 2563 เป็นเงิน 27,286,875 บาท เพิ่มขึ้นอีกร้อยละ 5 งบประมาณรายจ่ายประจำปี 2562  เป็นเงิน 28,651,218</t>
  </si>
  <si>
    <t xml:space="preserve">    องค์การบริหารส่วนตำบลวัดแค นำผลวิเคราะห์การกำหนดอัตรากำลัง มาคำนวณภาระค่าใช้จ่ายด้านการบริหารงานบุคคล เพื่อควบคุมการใช้จ่ายด้านการบริหารงานบุคคลไมให้เกินเกว่าร้อยละ ๔๐ ของงบประมาณรายจ่ายประจำปี </t>
  </si>
  <si>
    <t>ผู้ช่วยนักวิชาการประชาสัมพันธ์</t>
  </si>
  <si>
    <t>ยุบเลิก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</si>
</sst>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5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indexed="8"/>
      <name val="TH SarabunIT๙"/>
      <family val="2"/>
    </font>
    <font>
      <b/>
      <sz val="16"/>
      <color rgb="FFFF0000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b/>
      <sz val="16"/>
      <color indexed="8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5"/>
      <name val="TH SarabunIT๙"/>
      <family val="2"/>
    </font>
    <font>
      <sz val="13"/>
      <color indexed="8"/>
      <name val="TH SarabunIT๙"/>
      <family val="2"/>
    </font>
    <font>
      <b/>
      <sz val="15"/>
      <color theme="1"/>
      <name val="TH SarabunIT๙"/>
      <family val="2"/>
    </font>
    <font>
      <b/>
      <sz val="15"/>
      <name val="TH SarabunIT๙"/>
      <family val="2"/>
    </font>
    <font>
      <sz val="11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0"/>
      <color theme="1"/>
      <name val="TH SarabunIT๙"/>
      <family val="2"/>
    </font>
    <font>
      <sz val="12"/>
      <color indexed="8"/>
      <name val="TH SarabunIT๙"/>
      <family val="2"/>
    </font>
    <font>
      <sz val="10"/>
      <color indexed="8"/>
      <name val="TH SarabunIT๙"/>
      <family val="2"/>
    </font>
    <font>
      <sz val="10.5"/>
      <color indexed="8"/>
      <name val="TH SarabunIT๙"/>
      <family val="2"/>
    </font>
    <font>
      <b/>
      <sz val="12"/>
      <color theme="1"/>
      <name val="TH SarabunIT๙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name val="TH SarabunIT๙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2"/>
      <name val="TH SarabunIT๙"/>
      <family val="2"/>
    </font>
    <font>
      <sz val="12"/>
      <color rgb="FFFF0000"/>
      <name val="TH SarabunIT๙"/>
      <family val="2"/>
    </font>
    <font>
      <b/>
      <sz val="12"/>
      <color rgb="FFFF0000"/>
      <name val="TH SarabunIT๙"/>
      <family val="2"/>
    </font>
    <font>
      <b/>
      <sz val="12"/>
      <color rgb="FFFF0000"/>
      <name val="TH SarabunPSK"/>
      <family val="2"/>
    </font>
    <font>
      <b/>
      <sz val="12"/>
      <color indexed="8"/>
      <name val="TH SarabunIT๙"/>
      <family val="2"/>
    </font>
    <font>
      <b/>
      <sz val="10"/>
      <color theme="1"/>
      <name val="TH SarabunIT๙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0"/>
      <name val="TH SarabunIT๙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sz val="10"/>
      <name val="TH SarabunIT๙"/>
      <family val="2"/>
    </font>
    <font>
      <sz val="10"/>
      <color rgb="FFFF0000"/>
      <name val="TH SarabunIT๙"/>
      <family val="2"/>
    </font>
    <font>
      <b/>
      <sz val="10"/>
      <color rgb="FFFF0000"/>
      <name val="TH SarabunIT๙"/>
      <family val="2"/>
    </font>
    <font>
      <b/>
      <sz val="10"/>
      <color rgb="FFFF0000"/>
      <name val="TH SarabunPSK"/>
      <family val="2"/>
    </font>
    <font>
      <b/>
      <sz val="10"/>
      <color indexed="8"/>
      <name val="TH SarabunIT๙"/>
      <family val="2"/>
    </font>
    <font>
      <sz val="11"/>
      <name val="TH SarabunIT๙"/>
      <family val="2"/>
    </font>
    <font>
      <b/>
      <sz val="11"/>
      <color rgb="FFFF0000"/>
      <name val="TH SarabunIT๙"/>
      <family val="2"/>
    </font>
    <font>
      <b/>
      <sz val="11"/>
      <color theme="1"/>
      <name val="TH SarabunIT๙"/>
      <family val="2"/>
    </font>
    <font>
      <b/>
      <sz val="11"/>
      <name val="TH SarabunIT๙"/>
      <family val="2"/>
    </font>
    <font>
      <sz val="12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4">
    <xf numFmtId="0" fontId="0" fillId="0" borderId="0" xfId="0"/>
    <xf numFmtId="0" fontId="3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5" fillId="0" borderId="6" xfId="1" applyNumberFormat="1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187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187" fontId="3" fillId="0" borderId="0" xfId="1" applyNumberFormat="1" applyFont="1" applyFill="1" applyAlignment="1"/>
    <xf numFmtId="187" fontId="3" fillId="0" borderId="0" xfId="0" applyNumberFormat="1" applyFont="1" applyFill="1" applyAlignment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1" applyNumberFormat="1" applyFont="1" applyFill="1" applyAlignment="1">
      <alignment horizontal="center"/>
    </xf>
    <xf numFmtId="187" fontId="2" fillId="4" borderId="0" xfId="1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3" fillId="4" borderId="0" xfId="0" applyNumberFormat="1" applyFont="1" applyFill="1" applyAlignment="1">
      <alignment horizontal="left"/>
    </xf>
    <xf numFmtId="3" fontId="4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4" borderId="14" xfId="0" applyFont="1" applyFill="1" applyBorder="1" applyAlignment="1">
      <alignment horizontal="left"/>
    </xf>
    <xf numFmtId="0" fontId="9" fillId="4" borderId="15" xfId="0" applyFont="1" applyFill="1" applyBorder="1" applyAlignment="1">
      <alignment horizontal="left"/>
    </xf>
    <xf numFmtId="0" fontId="8" fillId="4" borderId="15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8" fillId="0" borderId="2" xfId="0" applyFont="1" applyBorder="1"/>
    <xf numFmtId="0" fontId="8" fillId="0" borderId="5" xfId="0" applyFont="1" applyBorder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0" xfId="0" applyFont="1" applyFill="1"/>
    <xf numFmtId="0" fontId="6" fillId="2" borderId="0" xfId="0" applyFont="1" applyFill="1" applyAlignment="1"/>
    <xf numFmtId="0" fontId="10" fillId="2" borderId="2" xfId="0" applyFont="1" applyFill="1" applyBorder="1"/>
    <xf numFmtId="0" fontId="10" fillId="2" borderId="15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/>
    <xf numFmtId="0" fontId="10" fillId="2" borderId="15" xfId="0" applyFont="1" applyFill="1" applyBorder="1" applyAlignment="1">
      <alignment horizontal="left" shrinkToFit="1"/>
    </xf>
    <xf numFmtId="0" fontId="10" fillId="2" borderId="16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3" fontId="8" fillId="6" borderId="11" xfId="0" applyNumberFormat="1" applyFont="1" applyFill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3" fontId="8" fillId="7" borderId="8" xfId="0" applyNumberFormat="1" applyFont="1" applyFill="1" applyBorder="1" applyAlignment="1">
      <alignment horizontal="center"/>
    </xf>
    <xf numFmtId="3" fontId="8" fillId="8" borderId="8" xfId="0" applyNumberFormat="1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/>
    <xf numFmtId="0" fontId="10" fillId="4" borderId="8" xfId="0" applyFont="1" applyFill="1" applyBorder="1" applyAlignment="1">
      <alignment horizontal="left" vertical="center" shrinkToFit="1"/>
    </xf>
    <xf numFmtId="0" fontId="9" fillId="4" borderId="11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/>
    </xf>
    <xf numFmtId="3" fontId="8" fillId="0" borderId="7" xfId="0" applyNumberFormat="1" applyFont="1" applyBorder="1"/>
    <xf numFmtId="3" fontId="8" fillId="0" borderId="7" xfId="0" applyNumberFormat="1" applyFont="1" applyBorder="1" applyAlignment="1">
      <alignment horizontal="center"/>
    </xf>
    <xf numFmtId="0" fontId="10" fillId="2" borderId="1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/>
    </xf>
    <xf numFmtId="3" fontId="10" fillId="2" borderId="8" xfId="1" applyNumberFormat="1" applyFont="1" applyFill="1" applyBorder="1" applyAlignment="1">
      <alignment horizontal="center"/>
    </xf>
    <xf numFmtId="0" fontId="10" fillId="2" borderId="8" xfId="0" applyFont="1" applyFill="1" applyBorder="1"/>
    <xf numFmtId="3" fontId="10" fillId="2" borderId="1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10" fillId="2" borderId="7" xfId="0" applyNumberFormat="1" applyFont="1" applyFill="1" applyBorder="1"/>
    <xf numFmtId="0" fontId="8" fillId="0" borderId="7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188" fontId="8" fillId="0" borderId="0" xfId="1" applyNumberFormat="1" applyFont="1" applyAlignment="1">
      <alignment horizontal="center"/>
    </xf>
    <xf numFmtId="37" fontId="8" fillId="0" borderId="0" xfId="1" applyNumberFormat="1" applyFont="1"/>
    <xf numFmtId="3" fontId="8" fillId="0" borderId="0" xfId="0" applyNumberFormat="1" applyFo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4" borderId="0" xfId="0" applyFont="1" applyFill="1"/>
    <xf numFmtId="0" fontId="8" fillId="4" borderId="1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/>
    <xf numFmtId="0" fontId="9" fillId="2" borderId="0" xfId="0" applyFont="1" applyFill="1"/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19" xfId="0" applyFont="1" applyFill="1" applyBorder="1"/>
    <xf numFmtId="0" fontId="8" fillId="2" borderId="20" xfId="0" applyFont="1" applyFill="1" applyBorder="1"/>
    <xf numFmtId="0" fontId="8" fillId="0" borderId="20" xfId="0" applyFont="1" applyBorder="1"/>
    <xf numFmtId="0" fontId="13" fillId="0" borderId="20" xfId="0" applyFont="1" applyBorder="1"/>
    <xf numFmtId="0" fontId="14" fillId="2" borderId="20" xfId="0" applyFont="1" applyFill="1" applyBorder="1"/>
    <xf numFmtId="0" fontId="8" fillId="0" borderId="21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17" xfId="0" applyFont="1" applyBorder="1"/>
    <xf numFmtId="3" fontId="4" fillId="0" borderId="8" xfId="1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187" fontId="9" fillId="4" borderId="8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left"/>
    </xf>
    <xf numFmtId="3" fontId="5" fillId="0" borderId="8" xfId="1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9" fillId="4" borderId="8" xfId="1" applyNumberFormat="1" applyFont="1" applyFill="1" applyBorder="1" applyAlignment="1">
      <alignment horizontal="center" vertical="center"/>
    </xf>
    <xf numFmtId="187" fontId="9" fillId="4" borderId="8" xfId="1" quotePrefix="1" applyNumberFormat="1" applyFont="1" applyFill="1" applyBorder="1" applyAlignment="1">
      <alignment horizontal="center"/>
    </xf>
    <xf numFmtId="0" fontId="9" fillId="4" borderId="8" xfId="0" applyNumberFormat="1" applyFont="1" applyFill="1" applyBorder="1" applyAlignment="1">
      <alignment horizontal="center" vertical="center"/>
    </xf>
    <xf numFmtId="187" fontId="20" fillId="4" borderId="8" xfId="1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3" fontId="5" fillId="3" borderId="8" xfId="1" applyNumberFormat="1" applyFont="1" applyFill="1" applyBorder="1" applyAlignment="1">
      <alignment horizontal="left"/>
    </xf>
    <xf numFmtId="3" fontId="5" fillId="3" borderId="8" xfId="0" applyNumberFormat="1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3" fontId="5" fillId="4" borderId="8" xfId="1" applyNumberFormat="1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3" fontId="9" fillId="4" borderId="8" xfId="0" applyNumberFormat="1" applyFont="1" applyFill="1" applyBorder="1" applyAlignment="1">
      <alignment horizontal="center"/>
    </xf>
    <xf numFmtId="3" fontId="8" fillId="4" borderId="8" xfId="0" applyNumberFormat="1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shrinkToFit="1"/>
    </xf>
    <xf numFmtId="0" fontId="8" fillId="4" borderId="8" xfId="0" applyFont="1" applyFill="1" applyBorder="1" applyAlignment="1">
      <alignment horizontal="center" shrinkToFit="1"/>
    </xf>
    <xf numFmtId="43" fontId="20" fillId="0" borderId="8" xfId="1" applyFont="1" applyFill="1" applyBorder="1" applyAlignment="1">
      <alignment horizontal="center"/>
    </xf>
    <xf numFmtId="43" fontId="22" fillId="0" borderId="8" xfId="1" applyFont="1" applyFill="1" applyBorder="1" applyAlignment="1">
      <alignment horizontal="center"/>
    </xf>
    <xf numFmtId="43" fontId="13" fillId="0" borderId="8" xfId="1" applyFont="1" applyFill="1" applyBorder="1" applyAlignment="1">
      <alignment horizontal="center"/>
    </xf>
    <xf numFmtId="43" fontId="13" fillId="0" borderId="8" xfId="1" quotePrefix="1" applyFont="1" applyFill="1" applyBorder="1" applyAlignment="1">
      <alignment horizontal="center"/>
    </xf>
    <xf numFmtId="187" fontId="20" fillId="0" borderId="8" xfId="1" applyNumberFormat="1" applyFont="1" applyFill="1" applyBorder="1" applyAlignment="1">
      <alignment horizontal="center" vertical="center"/>
    </xf>
    <xf numFmtId="43" fontId="20" fillId="0" borderId="8" xfId="1" applyFont="1" applyFill="1" applyBorder="1" applyAlignment="1">
      <alignment horizontal="center" vertical="center"/>
    </xf>
    <xf numFmtId="43" fontId="20" fillId="4" borderId="8" xfId="1" applyFont="1" applyFill="1" applyBorder="1" applyAlignment="1">
      <alignment horizontal="center" shrinkToFit="1"/>
    </xf>
    <xf numFmtId="43" fontId="20" fillId="4" borderId="8" xfId="1" applyFont="1" applyFill="1" applyBorder="1" applyAlignment="1">
      <alignment horizontal="center"/>
    </xf>
    <xf numFmtId="43" fontId="23" fillId="4" borderId="8" xfId="1" applyFont="1" applyFill="1" applyBorder="1" applyAlignment="1">
      <alignment horizontal="center"/>
    </xf>
    <xf numFmtId="187" fontId="20" fillId="0" borderId="11" xfId="1" applyNumberFormat="1" applyFont="1" applyFill="1" applyBorder="1" applyAlignment="1">
      <alignment horizontal="center"/>
    </xf>
    <xf numFmtId="43" fontId="23" fillId="0" borderId="9" xfId="1" applyFont="1" applyFill="1" applyBorder="1" applyAlignment="1">
      <alignment horizontal="center"/>
    </xf>
    <xf numFmtId="0" fontId="9" fillId="4" borderId="9" xfId="1" applyNumberFormat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3" fontId="9" fillId="4" borderId="9" xfId="0" applyNumberFormat="1" applyFont="1" applyFill="1" applyBorder="1" applyAlignment="1">
      <alignment horizontal="center"/>
    </xf>
    <xf numFmtId="3" fontId="8" fillId="4" borderId="9" xfId="0" applyNumberFormat="1" applyFont="1" applyFill="1" applyBorder="1" applyAlignment="1">
      <alignment horizontal="center"/>
    </xf>
    <xf numFmtId="43" fontId="20" fillId="4" borderId="9" xfId="1" applyFont="1" applyFill="1" applyBorder="1" applyAlignment="1">
      <alignment horizontal="center"/>
    </xf>
    <xf numFmtId="0" fontId="8" fillId="4" borderId="0" xfId="0" applyFont="1" applyFill="1" applyAlignment="1"/>
    <xf numFmtId="0" fontId="24" fillId="0" borderId="0" xfId="0" applyFont="1"/>
    <xf numFmtId="0" fontId="8" fillId="0" borderId="0" xfId="0" applyFont="1" applyAlignment="1"/>
    <xf numFmtId="0" fontId="8" fillId="0" borderId="0" xfId="0" applyFont="1" applyFill="1" applyAlignment="1"/>
    <xf numFmtId="187" fontId="8" fillId="0" borderId="0" xfId="1" applyNumberFormat="1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" xfId="0" applyFont="1" applyBorder="1"/>
    <xf numFmtId="187" fontId="8" fillId="0" borderId="4" xfId="1" applyNumberFormat="1" applyFont="1" applyBorder="1"/>
    <xf numFmtId="0" fontId="8" fillId="0" borderId="4" xfId="0" applyFont="1" applyBorder="1"/>
    <xf numFmtId="0" fontId="8" fillId="0" borderId="12" xfId="0" applyFont="1" applyBorder="1"/>
    <xf numFmtId="0" fontId="8" fillId="0" borderId="6" xfId="0" applyFont="1" applyBorder="1"/>
    <xf numFmtId="187" fontId="8" fillId="0" borderId="13" xfId="1" applyNumberFormat="1" applyFont="1" applyBorder="1"/>
    <xf numFmtId="187" fontId="8" fillId="0" borderId="2" xfId="1" applyNumberFormat="1" applyFont="1" applyBorder="1"/>
    <xf numFmtId="187" fontId="8" fillId="0" borderId="23" xfId="1" applyNumberFormat="1" applyFont="1" applyBorder="1"/>
    <xf numFmtId="187" fontId="8" fillId="0" borderId="3" xfId="1" applyNumberFormat="1" applyFont="1" applyBorder="1"/>
    <xf numFmtId="187" fontId="8" fillId="0" borderId="1" xfId="1" applyNumberFormat="1" applyFont="1" applyBorder="1"/>
    <xf numFmtId="187" fontId="8" fillId="0" borderId="5" xfId="1" applyNumberFormat="1" applyFont="1" applyBorder="1"/>
    <xf numFmtId="187" fontId="8" fillId="0" borderId="13" xfId="1" applyNumberFormat="1" applyFont="1" applyBorder="1" applyAlignment="1">
      <alignment horizontal="center"/>
    </xf>
    <xf numFmtId="187" fontId="8" fillId="0" borderId="23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187" fontId="8" fillId="0" borderId="1" xfId="1" applyNumberFormat="1" applyFont="1" applyBorder="1" applyAlignment="1">
      <alignment horizontal="center"/>
    </xf>
    <xf numFmtId="187" fontId="8" fillId="0" borderId="13" xfId="1" applyNumberFormat="1" applyFont="1" applyBorder="1" applyAlignment="1"/>
    <xf numFmtId="187" fontId="8" fillId="0" borderId="2" xfId="1" applyNumberFormat="1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0" xfId="1" applyNumberFormat="1" applyFont="1" applyBorder="1" applyAlignment="1"/>
    <xf numFmtId="187" fontId="7" fillId="0" borderId="4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43" fontId="13" fillId="3" borderId="8" xfId="1" applyFont="1" applyFill="1" applyBorder="1" applyAlignment="1">
      <alignment horizontal="center"/>
    </xf>
    <xf numFmtId="43" fontId="13" fillId="0" borderId="11" xfId="1" applyFont="1" applyFill="1" applyBorder="1" applyAlignment="1">
      <alignment horizontal="center"/>
    </xf>
    <xf numFmtId="43" fontId="23" fillId="3" borderId="8" xfId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vertical="center" shrinkToFit="1"/>
    </xf>
    <xf numFmtId="187" fontId="16" fillId="4" borderId="2" xfId="1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 vertical="center"/>
    </xf>
    <xf numFmtId="187" fontId="16" fillId="4" borderId="2" xfId="1" quotePrefix="1" applyNumberFormat="1" applyFont="1" applyFill="1" applyBorder="1" applyAlignment="1">
      <alignment horizontal="center"/>
    </xf>
    <xf numFmtId="61" fontId="9" fillId="4" borderId="11" xfId="0" applyNumberFormat="1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61" fontId="9" fillId="4" borderId="11" xfId="1" applyNumberFormat="1" applyFont="1" applyFill="1" applyBorder="1" applyAlignment="1">
      <alignment horizontal="center"/>
    </xf>
    <xf numFmtId="187" fontId="9" fillId="4" borderId="11" xfId="1" applyNumberFormat="1" applyFont="1" applyFill="1" applyBorder="1" applyAlignment="1">
      <alignment horizontal="center"/>
    </xf>
    <xf numFmtId="61" fontId="9" fillId="0" borderId="11" xfId="1" quotePrefix="1" applyNumberFormat="1" applyFont="1" applyFill="1" applyBorder="1" applyAlignment="1">
      <alignment horizontal="center"/>
    </xf>
    <xf numFmtId="61" fontId="9" fillId="4" borderId="8" xfId="0" applyNumberFormat="1" applyFont="1" applyFill="1" applyBorder="1" applyAlignment="1">
      <alignment horizontal="center"/>
    </xf>
    <xf numFmtId="61" fontId="9" fillId="4" borderId="8" xfId="1" applyNumberFormat="1" applyFont="1" applyFill="1" applyBorder="1" applyAlignment="1">
      <alignment horizontal="center"/>
    </xf>
    <xf numFmtId="61" fontId="9" fillId="0" borderId="8" xfId="1" quotePrefix="1" applyNumberFormat="1" applyFont="1" applyFill="1" applyBorder="1" applyAlignment="1">
      <alignment horizontal="center"/>
    </xf>
    <xf numFmtId="61" fontId="8" fillId="4" borderId="8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61" fontId="9" fillId="4" borderId="8" xfId="1" quotePrefix="1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/>
    </xf>
    <xf numFmtId="61" fontId="16" fillId="4" borderId="8" xfId="1" applyNumberFormat="1" applyFont="1" applyFill="1" applyBorder="1" applyAlignment="1">
      <alignment horizontal="center"/>
    </xf>
    <xf numFmtId="61" fontId="16" fillId="0" borderId="8" xfId="1" applyNumberFormat="1" applyFont="1" applyFill="1" applyBorder="1" applyAlignment="1">
      <alignment horizontal="center"/>
    </xf>
    <xf numFmtId="49" fontId="8" fillId="4" borderId="8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left" shrinkToFit="1"/>
    </xf>
    <xf numFmtId="61" fontId="10" fillId="4" borderId="8" xfId="1" applyNumberFormat="1" applyFont="1" applyFill="1" applyBorder="1" applyAlignment="1">
      <alignment horizontal="center"/>
    </xf>
    <xf numFmtId="61" fontId="10" fillId="0" borderId="8" xfId="1" quotePrefix="1" applyNumberFormat="1" applyFont="1" applyFill="1" applyBorder="1" applyAlignment="1">
      <alignment horizontal="center"/>
    </xf>
    <xf numFmtId="0" fontId="9" fillId="4" borderId="8" xfId="0" applyFont="1" applyFill="1" applyBorder="1" applyAlignment="1">
      <alignment horizontal="left" shrinkToFit="1"/>
    </xf>
    <xf numFmtId="0" fontId="9" fillId="4" borderId="8" xfId="0" applyFont="1" applyFill="1" applyBorder="1" applyAlignment="1">
      <alignment horizontal="left" vertical="center" shrinkToFit="1"/>
    </xf>
    <xf numFmtId="0" fontId="11" fillId="4" borderId="8" xfId="0" applyFont="1" applyFill="1" applyBorder="1" applyAlignment="1">
      <alignment horizontal="left" vertical="center" shrinkToFit="1"/>
    </xf>
    <xf numFmtId="0" fontId="11" fillId="4" borderId="8" xfId="0" applyFont="1" applyFill="1" applyBorder="1" applyAlignment="1">
      <alignment horizontal="left" shrinkToFit="1"/>
    </xf>
    <xf numFmtId="61" fontId="8" fillId="4" borderId="9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left" shrinkToFit="1"/>
    </xf>
    <xf numFmtId="61" fontId="9" fillId="4" borderId="9" xfId="0" applyNumberFormat="1" applyFont="1" applyFill="1" applyBorder="1" applyAlignment="1">
      <alignment horizontal="center"/>
    </xf>
    <xf numFmtId="61" fontId="9" fillId="4" borderId="9" xfId="1" applyNumberFormat="1" applyFont="1" applyFill="1" applyBorder="1" applyAlignment="1">
      <alignment horizontal="center"/>
    </xf>
    <xf numFmtId="187" fontId="9" fillId="4" borderId="9" xfId="1" applyNumberFormat="1" applyFont="1" applyFill="1" applyBorder="1" applyAlignment="1">
      <alignment horizontal="center"/>
    </xf>
    <xf numFmtId="61" fontId="9" fillId="0" borderId="9" xfId="1" quotePrefix="1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11" xfId="1" applyNumberFormat="1" applyFont="1" applyFill="1" applyBorder="1" applyAlignment="1">
      <alignment horizontal="center" vertical="center"/>
    </xf>
    <xf numFmtId="187" fontId="16" fillId="4" borderId="11" xfId="1" applyNumberFormat="1" applyFont="1" applyFill="1" applyBorder="1" applyAlignment="1">
      <alignment horizontal="center"/>
    </xf>
    <xf numFmtId="187" fontId="16" fillId="4" borderId="11" xfId="1" quotePrefix="1" applyNumberFormat="1" applyFont="1" applyFill="1" applyBorder="1" applyAlignment="1">
      <alignment horizontal="center"/>
    </xf>
    <xf numFmtId="0" fontId="16" fillId="4" borderId="11" xfId="0" applyNumberFormat="1" applyFont="1" applyFill="1" applyBorder="1" applyAlignment="1">
      <alignment horizontal="center" vertical="center"/>
    </xf>
    <xf numFmtId="43" fontId="23" fillId="0" borderId="11" xfId="1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/>
    </xf>
    <xf numFmtId="61" fontId="16" fillId="4" borderId="8" xfId="0" applyNumberFormat="1" applyFont="1" applyFill="1" applyBorder="1" applyAlignment="1">
      <alignment horizontal="center"/>
    </xf>
    <xf numFmtId="0" fontId="17" fillId="4" borderId="8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61" fontId="12" fillId="4" borderId="8" xfId="0" applyNumberFormat="1" applyFont="1" applyFill="1" applyBorder="1" applyAlignment="1">
      <alignment horizontal="center"/>
    </xf>
    <xf numFmtId="61" fontId="12" fillId="3" borderId="8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61" fontId="8" fillId="4" borderId="11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49" fontId="8" fillId="4" borderId="11" xfId="0" applyNumberFormat="1" applyFont="1" applyFill="1" applyBorder="1" applyAlignment="1">
      <alignment horizontal="center"/>
    </xf>
    <xf numFmtId="61" fontId="10" fillId="4" borderId="11" xfId="1" applyNumberFormat="1" applyFont="1" applyFill="1" applyBorder="1" applyAlignment="1">
      <alignment horizontal="center"/>
    </xf>
    <xf numFmtId="61" fontId="10" fillId="0" borderId="11" xfId="1" quotePrefix="1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left" vertical="center"/>
    </xf>
    <xf numFmtId="3" fontId="16" fillId="4" borderId="8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center"/>
    </xf>
    <xf numFmtId="3" fontId="16" fillId="3" borderId="8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left" vertical="center"/>
    </xf>
    <xf numFmtId="61" fontId="22" fillId="4" borderId="2" xfId="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61" fontId="22" fillId="0" borderId="2" xfId="0" applyNumberFormat="1" applyFont="1" applyFill="1" applyBorder="1" applyAlignment="1">
      <alignment horizontal="center" shrinkToFit="1"/>
    </xf>
    <xf numFmtId="49" fontId="8" fillId="0" borderId="2" xfId="0" applyNumberFormat="1" applyFont="1" applyFill="1" applyBorder="1" applyAlignment="1">
      <alignment horizontal="center"/>
    </xf>
    <xf numFmtId="62" fontId="22" fillId="0" borderId="2" xfId="0" applyNumberFormat="1" applyFont="1" applyFill="1" applyBorder="1" applyAlignment="1">
      <alignment horizontal="center" shrinkToFit="1"/>
    </xf>
    <xf numFmtId="0" fontId="8" fillId="4" borderId="0" xfId="0" applyFont="1" applyFill="1" applyAlignment="1">
      <alignment horizontal="left"/>
    </xf>
    <xf numFmtId="0" fontId="8" fillId="4" borderId="0" xfId="1" applyNumberFormat="1" applyFont="1" applyFill="1" applyAlignment="1">
      <alignment horizontal="center"/>
    </xf>
    <xf numFmtId="187" fontId="8" fillId="4" borderId="0" xfId="1" applyNumberFormat="1" applyFont="1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8" fillId="4" borderId="0" xfId="0" applyNumberFormat="1" applyFont="1" applyFill="1" applyAlignment="1">
      <alignment horizontal="center"/>
    </xf>
    <xf numFmtId="0" fontId="7" fillId="4" borderId="0" xfId="0" applyNumberFormat="1" applyFont="1" applyFill="1" applyAlignment="1">
      <alignment horizontal="left"/>
    </xf>
    <xf numFmtId="0" fontId="8" fillId="0" borderId="0" xfId="1" applyNumberFormat="1" applyFont="1" applyFill="1" applyAlignment="1">
      <alignment horizontal="center"/>
    </xf>
    <xf numFmtId="187" fontId="8" fillId="0" borderId="0" xfId="1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/>
    <xf numFmtId="187" fontId="7" fillId="0" borderId="0" xfId="1" applyNumberFormat="1" applyFont="1" applyFill="1" applyAlignment="1"/>
    <xf numFmtId="61" fontId="8" fillId="0" borderId="0" xfId="1" applyNumberFormat="1" applyFont="1" applyFill="1" applyAlignment="1"/>
    <xf numFmtId="61" fontId="7" fillId="0" borderId="0" xfId="0" applyNumberFormat="1" applyFont="1" applyFill="1" applyAlignment="1"/>
    <xf numFmtId="187" fontId="7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4" borderId="0" xfId="0" applyNumberFormat="1" applyFont="1" applyFill="1" applyAlignment="1">
      <alignment horizontal="left"/>
    </xf>
    <xf numFmtId="49" fontId="9" fillId="4" borderId="8" xfId="1" applyNumberFormat="1" applyFont="1" applyFill="1" applyBorder="1" applyAlignment="1">
      <alignment horizontal="center"/>
    </xf>
    <xf numFmtId="0" fontId="14" fillId="4" borderId="8" xfId="0" applyFont="1" applyFill="1" applyBorder="1" applyAlignment="1">
      <alignment horizontal="left"/>
    </xf>
    <xf numFmtId="0" fontId="25" fillId="4" borderId="8" xfId="0" applyFont="1" applyFill="1" applyBorder="1" applyAlignment="1">
      <alignment horizontal="left"/>
    </xf>
    <xf numFmtId="0" fontId="26" fillId="4" borderId="8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 vertical="center"/>
    </xf>
    <xf numFmtId="0" fontId="28" fillId="4" borderId="8" xfId="0" applyFont="1" applyFill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49" fontId="22" fillId="4" borderId="2" xfId="1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/>
    </xf>
    <xf numFmtId="0" fontId="30" fillId="4" borderId="8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4" borderId="0" xfId="0" applyFont="1" applyFill="1" applyAlignment="1"/>
    <xf numFmtId="0" fontId="8" fillId="4" borderId="0" xfId="0" applyFont="1" applyFill="1"/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4" borderId="0" xfId="0" applyFont="1" applyFill="1"/>
    <xf numFmtId="0" fontId="8" fillId="4" borderId="2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left"/>
    </xf>
    <xf numFmtId="0" fontId="8" fillId="12" borderId="2" xfId="0" applyFont="1" applyFill="1" applyBorder="1" applyAlignment="1">
      <alignment horizontal="center"/>
    </xf>
    <xf numFmtId="0" fontId="8" fillId="12" borderId="2" xfId="0" applyFont="1" applyFill="1" applyBorder="1"/>
    <xf numFmtId="0" fontId="8" fillId="12" borderId="6" xfId="0" applyFont="1" applyFill="1" applyBorder="1"/>
    <xf numFmtId="0" fontId="8" fillId="12" borderId="8" xfId="0" applyFont="1" applyFill="1" applyBorder="1" applyAlignment="1">
      <alignment horizontal="left"/>
    </xf>
    <xf numFmtId="0" fontId="8" fillId="12" borderId="6" xfId="0" applyFont="1" applyFill="1" applyBorder="1" applyAlignment="1">
      <alignment horizontal="center"/>
    </xf>
    <xf numFmtId="0" fontId="8" fillId="12" borderId="17" xfId="0" applyFont="1" applyFill="1" applyBorder="1" applyAlignment="1">
      <alignment horizontal="left"/>
    </xf>
    <xf numFmtId="0" fontId="14" fillId="12" borderId="2" xfId="0" applyFont="1" applyFill="1" applyBorder="1" applyAlignment="1">
      <alignment horizontal="center"/>
    </xf>
    <xf numFmtId="0" fontId="9" fillId="12" borderId="2" xfId="0" applyFont="1" applyFill="1" applyBorder="1"/>
    <xf numFmtId="0" fontId="9" fillId="12" borderId="15" xfId="0" applyFont="1" applyFill="1" applyBorder="1" applyAlignment="1">
      <alignment horizontal="left"/>
    </xf>
    <xf numFmtId="0" fontId="9" fillId="12" borderId="2" xfId="0" applyFont="1" applyFill="1" applyBorder="1" applyAlignment="1">
      <alignment horizontal="center"/>
    </xf>
    <xf numFmtId="0" fontId="9" fillId="12" borderId="6" xfId="0" applyFont="1" applyFill="1" applyBorder="1"/>
    <xf numFmtId="0" fontId="8" fillId="4" borderId="0" xfId="1" applyNumberFormat="1" applyFont="1" applyFill="1" applyBorder="1" applyAlignment="1">
      <alignment horizontal="center"/>
    </xf>
    <xf numFmtId="0" fontId="14" fillId="12" borderId="2" xfId="1" applyNumberFormat="1" applyFont="1" applyFill="1" applyBorder="1" applyAlignment="1">
      <alignment horizontal="center"/>
    </xf>
    <xf numFmtId="0" fontId="8" fillId="12" borderId="2" xfId="1" applyNumberFormat="1" applyFont="1" applyFill="1" applyBorder="1"/>
    <xf numFmtId="0" fontId="9" fillId="12" borderId="2" xfId="1" applyNumberFormat="1" applyFont="1" applyFill="1" applyBorder="1"/>
    <xf numFmtId="0" fontId="8" fillId="12" borderId="2" xfId="1" applyNumberFormat="1" applyFont="1" applyFill="1" applyBorder="1" applyAlignment="1">
      <alignment horizontal="center"/>
    </xf>
    <xf numFmtId="0" fontId="8" fillId="4" borderId="0" xfId="1" applyNumberFormat="1" applyFont="1" applyFill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1" applyNumberFormat="1" applyFont="1" applyBorder="1"/>
    <xf numFmtId="0" fontId="8" fillId="0" borderId="4" xfId="1" applyNumberFormat="1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/>
    </xf>
    <xf numFmtId="0" fontId="9" fillId="4" borderId="2" xfId="1" applyNumberFormat="1" applyFont="1" applyFill="1" applyBorder="1"/>
    <xf numFmtId="0" fontId="8" fillId="0" borderId="2" xfId="1" applyNumberFormat="1" applyFont="1" applyBorder="1" applyAlignment="1">
      <alignment horizontal="center"/>
    </xf>
    <xf numFmtId="0" fontId="8" fillId="0" borderId="0" xfId="1" applyNumberFormat="1" applyFont="1"/>
    <xf numFmtId="0" fontId="8" fillId="0" borderId="13" xfId="1" applyNumberFormat="1" applyFont="1" applyBorder="1" applyAlignment="1">
      <alignment horizontal="center"/>
    </xf>
    <xf numFmtId="0" fontId="14" fillId="0" borderId="13" xfId="1" applyNumberFormat="1" applyFont="1" applyBorder="1" applyAlignment="1">
      <alignment horizontal="center"/>
    </xf>
    <xf numFmtId="0" fontId="8" fillId="0" borderId="12" xfId="1" applyNumberFormat="1" applyFont="1" applyBorder="1"/>
    <xf numFmtId="0" fontId="9" fillId="4" borderId="12" xfId="1" applyNumberFormat="1" applyFont="1" applyFill="1" applyBorder="1"/>
    <xf numFmtId="0" fontId="8" fillId="12" borderId="2" xfId="1" applyNumberFormat="1" applyFont="1" applyFill="1" applyBorder="1" applyAlignment="1">
      <alignment horizontal="right"/>
    </xf>
    <xf numFmtId="0" fontId="8" fillId="12" borderId="12" xfId="1" applyNumberFormat="1" applyFont="1" applyFill="1" applyBorder="1"/>
    <xf numFmtId="3" fontId="8" fillId="12" borderId="11" xfId="0" applyNumberFormat="1" applyFont="1" applyFill="1" applyBorder="1" applyAlignment="1">
      <alignment horizontal="center"/>
    </xf>
    <xf numFmtId="2" fontId="8" fillId="12" borderId="8" xfId="0" applyNumberFormat="1" applyFont="1" applyFill="1" applyBorder="1" applyAlignment="1">
      <alignment horizontal="center"/>
    </xf>
    <xf numFmtId="0" fontId="9" fillId="12" borderId="15" xfId="0" applyFont="1" applyFill="1" applyBorder="1" applyAlignment="1">
      <alignment horizontal="left" vertical="center"/>
    </xf>
    <xf numFmtId="0" fontId="16" fillId="12" borderId="8" xfId="0" applyFont="1" applyFill="1" applyBorder="1" applyAlignment="1">
      <alignment horizontal="center"/>
    </xf>
    <xf numFmtId="3" fontId="9" fillId="12" borderId="8" xfId="1" applyNumberFormat="1" applyFont="1" applyFill="1" applyBorder="1" applyAlignment="1">
      <alignment horizontal="center"/>
    </xf>
    <xf numFmtId="0" fontId="9" fillId="12" borderId="8" xfId="0" applyFont="1" applyFill="1" applyBorder="1"/>
    <xf numFmtId="3" fontId="9" fillId="12" borderId="11" xfId="0" applyNumberFormat="1" applyFont="1" applyFill="1" applyBorder="1" applyAlignment="1">
      <alignment horizontal="center"/>
    </xf>
    <xf numFmtId="2" fontId="9" fillId="12" borderId="8" xfId="0" applyNumberFormat="1" applyFont="1" applyFill="1" applyBorder="1" applyAlignment="1">
      <alignment horizontal="center"/>
    </xf>
    <xf numFmtId="0" fontId="9" fillId="12" borderId="8" xfId="0" applyFont="1" applyFill="1" applyBorder="1" applyAlignment="1">
      <alignment horizontal="center"/>
    </xf>
    <xf numFmtId="3" fontId="9" fillId="12" borderId="8" xfId="0" applyNumberFormat="1" applyFont="1" applyFill="1" applyBorder="1" applyAlignment="1">
      <alignment horizontal="center"/>
    </xf>
    <xf numFmtId="0" fontId="9" fillId="12" borderId="8" xfId="0" applyFont="1" applyFill="1" applyBorder="1" applyAlignment="1">
      <alignment horizontal="left"/>
    </xf>
    <xf numFmtId="3" fontId="8" fillId="12" borderId="8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/>
    </xf>
    <xf numFmtId="49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9" fontId="14" fillId="0" borderId="2" xfId="0" applyNumberFormat="1" applyFont="1" applyBorder="1" applyAlignment="1">
      <alignment horizontal="center"/>
    </xf>
    <xf numFmtId="0" fontId="14" fillId="0" borderId="5" xfId="0" applyFont="1" applyBorder="1"/>
    <xf numFmtId="0" fontId="8" fillId="0" borderId="11" xfId="0" applyFont="1" applyBorder="1"/>
    <xf numFmtId="0" fontId="8" fillId="0" borderId="11" xfId="0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3" fontId="8" fillId="8" borderId="11" xfId="0" applyNumberFormat="1" applyFont="1" applyFill="1" applyBorder="1" applyAlignment="1">
      <alignment horizontal="center"/>
    </xf>
    <xf numFmtId="3" fontId="8" fillId="0" borderId="8" xfId="0" applyNumberFormat="1" applyFont="1" applyBorder="1"/>
    <xf numFmtId="3" fontId="9" fillId="12" borderId="11" xfId="0" applyNumberFormat="1" applyFont="1" applyFill="1" applyBorder="1"/>
    <xf numFmtId="3" fontId="9" fillId="12" borderId="8" xfId="0" applyNumberFormat="1" applyFont="1" applyFill="1" applyBorder="1"/>
    <xf numFmtId="3" fontId="8" fillId="9" borderId="11" xfId="0" applyNumberFormat="1" applyFont="1" applyFill="1" applyBorder="1" applyAlignment="1">
      <alignment horizontal="center"/>
    </xf>
    <xf numFmtId="3" fontId="9" fillId="12" borderId="20" xfId="0" applyNumberFormat="1" applyFont="1" applyFill="1" applyBorder="1"/>
    <xf numFmtId="3" fontId="8" fillId="0" borderId="20" xfId="0" applyNumberFormat="1" applyFont="1" applyBorder="1"/>
    <xf numFmtId="0" fontId="8" fillId="4" borderId="2" xfId="0" applyFont="1" applyFill="1" applyBorder="1"/>
    <xf numFmtId="0" fontId="10" fillId="4" borderId="2" xfId="0" applyFont="1" applyFill="1" applyBorder="1"/>
    <xf numFmtId="0" fontId="32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34" fillId="4" borderId="4" xfId="0" applyFont="1" applyFill="1" applyBorder="1" applyAlignment="1">
      <alignment horizontal="center" vertical="center" shrinkToFit="1"/>
    </xf>
    <xf numFmtId="187" fontId="34" fillId="4" borderId="2" xfId="1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/>
    </xf>
    <xf numFmtId="187" fontId="34" fillId="4" borderId="2" xfId="1" quotePrefix="1" applyNumberFormat="1" applyFont="1" applyFill="1" applyBorder="1" applyAlignment="1">
      <alignment horizontal="center"/>
    </xf>
    <xf numFmtId="61" fontId="37" fillId="4" borderId="11" xfId="0" applyNumberFormat="1" applyFont="1" applyFill="1" applyBorder="1" applyAlignment="1">
      <alignment horizontal="center"/>
    </xf>
    <xf numFmtId="0" fontId="37" fillId="4" borderId="11" xfId="0" applyFont="1" applyFill="1" applyBorder="1" applyAlignment="1">
      <alignment horizontal="left"/>
    </xf>
    <xf numFmtId="0" fontId="37" fillId="4" borderId="11" xfId="0" applyFont="1" applyFill="1" applyBorder="1" applyAlignment="1">
      <alignment horizontal="center"/>
    </xf>
    <xf numFmtId="61" fontId="37" fillId="4" borderId="11" xfId="1" applyNumberFormat="1" applyFont="1" applyFill="1" applyBorder="1" applyAlignment="1">
      <alignment horizontal="center"/>
    </xf>
    <xf numFmtId="187" fontId="37" fillId="4" borderId="11" xfId="1" applyNumberFormat="1" applyFont="1" applyFill="1" applyBorder="1" applyAlignment="1">
      <alignment horizontal="center"/>
    </xf>
    <xf numFmtId="61" fontId="37" fillId="0" borderId="11" xfId="1" quotePrefix="1" applyNumberFormat="1" applyFont="1" applyFill="1" applyBorder="1" applyAlignment="1">
      <alignment horizontal="center"/>
    </xf>
    <xf numFmtId="187" fontId="37" fillId="0" borderId="11" xfId="1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left"/>
    </xf>
    <xf numFmtId="61" fontId="26" fillId="4" borderId="8" xfId="0" applyNumberFormat="1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left"/>
    </xf>
    <xf numFmtId="61" fontId="34" fillId="4" borderId="8" xfId="1" applyNumberFormat="1" applyFont="1" applyFill="1" applyBorder="1" applyAlignment="1">
      <alignment horizontal="center"/>
    </xf>
    <xf numFmtId="187" fontId="37" fillId="4" borderId="8" xfId="1" applyNumberFormat="1" applyFont="1" applyFill="1" applyBorder="1" applyAlignment="1">
      <alignment horizontal="center"/>
    </xf>
    <xf numFmtId="61" fontId="34" fillId="0" borderId="8" xfId="1" applyNumberFormat="1" applyFont="1" applyFill="1" applyBorder="1" applyAlignment="1">
      <alignment horizontal="center"/>
    </xf>
    <xf numFmtId="43" fontId="31" fillId="0" borderId="8" xfId="1" applyFont="1" applyFill="1" applyBorder="1" applyAlignment="1">
      <alignment horizontal="center"/>
    </xf>
    <xf numFmtId="0" fontId="33" fillId="0" borderId="8" xfId="0" applyFont="1" applyFill="1" applyBorder="1" applyAlignment="1">
      <alignment horizontal="left"/>
    </xf>
    <xf numFmtId="0" fontId="26" fillId="4" borderId="8" xfId="0" applyFont="1" applyFill="1" applyBorder="1" applyAlignment="1">
      <alignment horizontal="center"/>
    </xf>
    <xf numFmtId="61" fontId="37" fillId="4" borderId="8" xfId="1" applyNumberFormat="1" applyFont="1" applyFill="1" applyBorder="1" applyAlignment="1">
      <alignment horizontal="center"/>
    </xf>
    <xf numFmtId="61" fontId="37" fillId="0" borderId="8" xfId="1" quotePrefix="1" applyNumberFormat="1" applyFont="1" applyFill="1" applyBorder="1" applyAlignment="1">
      <alignment horizontal="center"/>
    </xf>
    <xf numFmtId="0" fontId="37" fillId="4" borderId="8" xfId="0" applyFont="1" applyFill="1" applyBorder="1" applyAlignment="1">
      <alignment horizontal="center"/>
    </xf>
    <xf numFmtId="3" fontId="37" fillId="4" borderId="8" xfId="0" applyNumberFormat="1" applyFont="1" applyFill="1" applyBorder="1" applyAlignment="1">
      <alignment horizontal="center"/>
    </xf>
    <xf numFmtId="3" fontId="26" fillId="4" borderId="8" xfId="0" applyNumberFormat="1" applyFont="1" applyFill="1" applyBorder="1" applyAlignment="1">
      <alignment horizontal="center"/>
    </xf>
    <xf numFmtId="0" fontId="35" fillId="4" borderId="8" xfId="0" applyFont="1" applyFill="1" applyBorder="1" applyAlignment="1">
      <alignment horizontal="left"/>
    </xf>
    <xf numFmtId="0" fontId="38" fillId="4" borderId="8" xfId="0" applyFont="1" applyFill="1" applyBorder="1" applyAlignment="1">
      <alignment horizontal="center"/>
    </xf>
    <xf numFmtId="3" fontId="38" fillId="4" borderId="8" xfId="0" applyNumberFormat="1" applyFont="1" applyFill="1" applyBorder="1" applyAlignment="1">
      <alignment horizontal="center"/>
    </xf>
    <xf numFmtId="61" fontId="38" fillId="4" borderId="8" xfId="1" applyNumberFormat="1" applyFont="1" applyFill="1" applyBorder="1" applyAlignment="1">
      <alignment horizontal="center"/>
    </xf>
    <xf numFmtId="49" fontId="38" fillId="4" borderId="8" xfId="1" applyNumberFormat="1" applyFont="1" applyFill="1" applyBorder="1" applyAlignment="1">
      <alignment horizontal="center"/>
    </xf>
    <xf numFmtId="187" fontId="38" fillId="4" borderId="8" xfId="1" applyNumberFormat="1" applyFont="1" applyFill="1" applyBorder="1" applyAlignment="1">
      <alignment horizontal="center"/>
    </xf>
    <xf numFmtId="0" fontId="40" fillId="4" borderId="8" xfId="0" applyFont="1" applyFill="1" applyBorder="1" applyAlignment="1">
      <alignment horizontal="left"/>
    </xf>
    <xf numFmtId="61" fontId="38" fillId="0" borderId="8" xfId="1" quotePrefix="1" applyNumberFormat="1" applyFont="1" applyFill="1" applyBorder="1" applyAlignment="1">
      <alignment horizontal="center"/>
    </xf>
    <xf numFmtId="0" fontId="37" fillId="4" borderId="8" xfId="0" applyFont="1" applyFill="1" applyBorder="1" applyAlignment="1">
      <alignment horizontal="left" shrinkToFit="1"/>
    </xf>
    <xf numFmtId="0" fontId="37" fillId="4" borderId="8" xfId="0" applyFont="1" applyFill="1" applyBorder="1" applyAlignment="1">
      <alignment horizontal="left" vertical="center" shrinkToFit="1"/>
    </xf>
    <xf numFmtId="61" fontId="37" fillId="4" borderId="8" xfId="0" applyNumberFormat="1" applyFont="1" applyFill="1" applyBorder="1" applyAlignment="1">
      <alignment horizontal="center"/>
    </xf>
    <xf numFmtId="0" fontId="28" fillId="4" borderId="8" xfId="0" applyFont="1" applyFill="1" applyBorder="1" applyAlignment="1">
      <alignment horizontal="left" vertical="center" shrinkToFit="1"/>
    </xf>
    <xf numFmtId="0" fontId="37" fillId="4" borderId="8" xfId="0" applyFont="1" applyFill="1" applyBorder="1" applyAlignment="1">
      <alignment horizontal="left"/>
    </xf>
    <xf numFmtId="0" fontId="28" fillId="4" borderId="8" xfId="0" applyFont="1" applyFill="1" applyBorder="1" applyAlignment="1">
      <alignment horizontal="left" shrinkToFit="1"/>
    </xf>
    <xf numFmtId="3" fontId="37" fillId="4" borderId="11" xfId="0" applyNumberFormat="1" applyFont="1" applyFill="1" applyBorder="1" applyAlignment="1">
      <alignment horizontal="center"/>
    </xf>
    <xf numFmtId="61" fontId="37" fillId="4" borderId="8" xfId="1" quotePrefix="1" applyNumberFormat="1" applyFont="1" applyFill="1" applyBorder="1" applyAlignment="1">
      <alignment horizontal="center"/>
    </xf>
    <xf numFmtId="61" fontId="34" fillId="4" borderId="8" xfId="0" applyNumberFormat="1" applyFont="1" applyFill="1" applyBorder="1" applyAlignment="1">
      <alignment horizontal="center"/>
    </xf>
    <xf numFmtId="0" fontId="41" fillId="4" borderId="8" xfId="0" applyFont="1" applyFill="1" applyBorder="1" applyAlignment="1">
      <alignment horizontal="left"/>
    </xf>
    <xf numFmtId="0" fontId="34" fillId="4" borderId="8" xfId="0" applyFont="1" applyFill="1" applyBorder="1" applyAlignment="1">
      <alignment horizontal="left"/>
    </xf>
    <xf numFmtId="61" fontId="39" fillId="4" borderId="8" xfId="0" applyNumberFormat="1" applyFont="1" applyFill="1" applyBorder="1" applyAlignment="1">
      <alignment horizontal="center"/>
    </xf>
    <xf numFmtId="61" fontId="39" fillId="3" borderId="8" xfId="0" applyNumberFormat="1" applyFont="1" applyFill="1" applyBorder="1" applyAlignment="1">
      <alignment horizontal="center"/>
    </xf>
    <xf numFmtId="0" fontId="35" fillId="3" borderId="8" xfId="0" applyFont="1" applyFill="1" applyBorder="1" applyAlignment="1">
      <alignment horizontal="left"/>
    </xf>
    <xf numFmtId="0" fontId="31" fillId="4" borderId="11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 shrinkToFit="1"/>
    </xf>
    <xf numFmtId="0" fontId="34" fillId="4" borderId="11" xfId="1" applyNumberFormat="1" applyFont="1" applyFill="1" applyBorder="1" applyAlignment="1">
      <alignment horizontal="center" vertical="center"/>
    </xf>
    <xf numFmtId="187" fontId="34" fillId="4" borderId="11" xfId="1" applyNumberFormat="1" applyFont="1" applyFill="1" applyBorder="1" applyAlignment="1">
      <alignment horizontal="center"/>
    </xf>
    <xf numFmtId="187" fontId="34" fillId="4" borderId="11" xfId="1" quotePrefix="1" applyNumberFormat="1" applyFont="1" applyFill="1" applyBorder="1" applyAlignment="1">
      <alignment horizontal="center"/>
    </xf>
    <xf numFmtId="0" fontId="34" fillId="4" borderId="1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 shrinkToFit="1"/>
    </xf>
    <xf numFmtId="0" fontId="37" fillId="4" borderId="8" xfId="1" applyNumberFormat="1" applyFont="1" applyFill="1" applyBorder="1" applyAlignment="1">
      <alignment horizontal="center" vertical="center"/>
    </xf>
    <xf numFmtId="0" fontId="37" fillId="4" borderId="8" xfId="0" applyNumberFormat="1" applyFont="1" applyFill="1" applyBorder="1" applyAlignment="1">
      <alignment horizontal="center" vertical="center"/>
    </xf>
    <xf numFmtId="1" fontId="26" fillId="4" borderId="8" xfId="0" applyNumberFormat="1" applyFont="1" applyFill="1" applyBorder="1" applyAlignment="1">
      <alignment horizontal="center"/>
    </xf>
    <xf numFmtId="0" fontId="34" fillId="4" borderId="8" xfId="0" applyFont="1" applyFill="1" applyBorder="1" applyAlignment="1">
      <alignment horizontal="center" vertical="center"/>
    </xf>
    <xf numFmtId="187" fontId="37" fillId="4" borderId="8" xfId="1" quotePrefix="1" applyNumberFormat="1" applyFont="1" applyFill="1" applyBorder="1" applyAlignment="1">
      <alignment horizontal="center"/>
    </xf>
    <xf numFmtId="61" fontId="26" fillId="4" borderId="11" xfId="0" applyNumberFormat="1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49" fontId="26" fillId="4" borderId="11" xfId="0" applyNumberFormat="1" applyFont="1" applyFill="1" applyBorder="1" applyAlignment="1">
      <alignment horizontal="center"/>
    </xf>
    <xf numFmtId="61" fontId="38" fillId="4" borderId="11" xfId="1" applyNumberFormat="1" applyFont="1" applyFill="1" applyBorder="1" applyAlignment="1">
      <alignment horizontal="center"/>
    </xf>
    <xf numFmtId="61" fontId="38" fillId="0" borderId="11" xfId="1" quotePrefix="1" applyNumberFormat="1" applyFont="1" applyFill="1" applyBorder="1" applyAlignment="1">
      <alignment horizontal="center"/>
    </xf>
    <xf numFmtId="0" fontId="28" fillId="4" borderId="8" xfId="0" applyFont="1" applyFill="1" applyBorder="1" applyAlignment="1">
      <alignment horizontal="left" vertical="center"/>
    </xf>
    <xf numFmtId="0" fontId="37" fillId="4" borderId="8" xfId="0" applyFont="1" applyFill="1" applyBorder="1" applyAlignment="1">
      <alignment horizontal="center" shrinkToFit="1"/>
    </xf>
    <xf numFmtId="3" fontId="34" fillId="4" borderId="8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4" fillId="3" borderId="8" xfId="0" applyNumberFormat="1" applyFont="1" applyFill="1" applyBorder="1" applyAlignment="1">
      <alignment horizontal="center"/>
    </xf>
    <xf numFmtId="49" fontId="31" fillId="4" borderId="2" xfId="0" applyNumberFormat="1" applyFont="1" applyFill="1" applyBorder="1" applyAlignment="1">
      <alignment horizontal="center"/>
    </xf>
    <xf numFmtId="0" fontId="31" fillId="4" borderId="2" xfId="0" applyFont="1" applyFill="1" applyBorder="1" applyAlignment="1">
      <alignment horizontal="left" vertical="center"/>
    </xf>
    <xf numFmtId="61" fontId="31" fillId="4" borderId="2" xfId="1" applyNumberFormat="1" applyFont="1" applyFill="1" applyBorder="1" applyAlignment="1">
      <alignment horizontal="center" vertical="center"/>
    </xf>
    <xf numFmtId="61" fontId="31" fillId="4" borderId="2" xfId="1" quotePrefix="1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Alignment="1">
      <alignment horizontal="left"/>
    </xf>
    <xf numFmtId="61" fontId="31" fillId="0" borderId="2" xfId="0" applyNumberFormat="1" applyFont="1" applyFill="1" applyBorder="1" applyAlignment="1">
      <alignment horizontal="center" shrinkToFit="1"/>
    </xf>
    <xf numFmtId="62" fontId="31" fillId="0" borderId="2" xfId="0" applyNumberFormat="1" applyFont="1" applyFill="1" applyBorder="1" applyAlignment="1">
      <alignment horizontal="center" shrinkToFit="1"/>
    </xf>
    <xf numFmtId="0" fontId="26" fillId="4" borderId="0" xfId="0" applyFont="1" applyFill="1" applyAlignment="1">
      <alignment horizontal="left"/>
    </xf>
    <xf numFmtId="0" fontId="26" fillId="0" borderId="0" xfId="1" applyNumberFormat="1" applyFont="1" applyFill="1" applyAlignment="1">
      <alignment horizontal="center"/>
    </xf>
    <xf numFmtId="187" fontId="26" fillId="0" borderId="0" xfId="1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NumberFormat="1" applyFont="1" applyFill="1" applyAlignment="1">
      <alignment horizontal="center"/>
    </xf>
    <xf numFmtId="0" fontId="31" fillId="0" borderId="0" xfId="0" applyNumberFormat="1" applyFont="1" applyFill="1" applyAlignment="1">
      <alignment horizontal="left"/>
    </xf>
    <xf numFmtId="0" fontId="31" fillId="0" borderId="0" xfId="0" applyFont="1" applyFill="1" applyAlignment="1"/>
    <xf numFmtId="187" fontId="31" fillId="0" borderId="0" xfId="1" applyNumberFormat="1" applyFont="1" applyFill="1" applyAlignment="1"/>
    <xf numFmtId="61" fontId="26" fillId="0" borderId="0" xfId="1" applyNumberFormat="1" applyFont="1" applyFill="1" applyAlignment="1"/>
    <xf numFmtId="61" fontId="31" fillId="0" borderId="0" xfId="0" applyNumberFormat="1" applyFont="1" applyFill="1" applyAlignment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187" fontId="31" fillId="0" borderId="0" xfId="0" applyNumberFormat="1" applyFont="1" applyFill="1" applyAlignment="1"/>
    <xf numFmtId="0" fontId="26" fillId="4" borderId="0" xfId="0" applyFont="1" applyFill="1" applyAlignment="1">
      <alignment horizontal="center"/>
    </xf>
    <xf numFmtId="0" fontId="26" fillId="4" borderId="0" xfId="1" applyNumberFormat="1" applyFont="1" applyFill="1" applyAlignment="1">
      <alignment horizontal="center"/>
    </xf>
    <xf numFmtId="187" fontId="26" fillId="4" borderId="0" xfId="1" applyNumberFormat="1" applyFont="1" applyFill="1" applyAlignment="1">
      <alignment horizontal="center"/>
    </xf>
    <xf numFmtId="1" fontId="26" fillId="4" borderId="0" xfId="0" applyNumberFormat="1" applyFont="1" applyFill="1" applyAlignment="1">
      <alignment horizontal="center"/>
    </xf>
    <xf numFmtId="0" fontId="26" fillId="4" borderId="0" xfId="0" applyNumberFormat="1" applyFont="1" applyFill="1" applyAlignment="1">
      <alignment horizontal="center"/>
    </xf>
    <xf numFmtId="0" fontId="31" fillId="4" borderId="0" xfId="0" applyNumberFormat="1" applyFont="1" applyFill="1" applyAlignment="1">
      <alignment horizontal="left"/>
    </xf>
    <xf numFmtId="3" fontId="32" fillId="4" borderId="0" xfId="0" applyNumberFormat="1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33" fillId="4" borderId="0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26" fillId="4" borderId="0" xfId="0" applyNumberFormat="1" applyFont="1" applyFill="1" applyAlignment="1">
      <alignment horizontal="left"/>
    </xf>
    <xf numFmtId="0" fontId="31" fillId="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0" xfId="1" applyNumberFormat="1" applyFont="1" applyFill="1" applyAlignment="1">
      <alignment horizontal="center"/>
    </xf>
    <xf numFmtId="187" fontId="33" fillId="4" borderId="0" xfId="1" applyNumberFormat="1" applyFont="1" applyFill="1" applyAlignment="1">
      <alignment horizontal="center"/>
    </xf>
    <xf numFmtId="1" fontId="33" fillId="4" borderId="0" xfId="0" applyNumberFormat="1" applyFont="1" applyFill="1" applyAlignment="1">
      <alignment horizontal="center"/>
    </xf>
    <xf numFmtId="0" fontId="33" fillId="4" borderId="0" xfId="0" applyNumberFormat="1" applyFont="1" applyFill="1" applyAlignment="1">
      <alignment horizontal="center"/>
    </xf>
    <xf numFmtId="0" fontId="36" fillId="4" borderId="0" xfId="0" applyNumberFormat="1" applyFont="1" applyFill="1" applyAlignment="1">
      <alignment horizontal="left"/>
    </xf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left"/>
    </xf>
    <xf numFmtId="0" fontId="33" fillId="0" borderId="0" xfId="1" applyNumberFormat="1" applyFont="1" applyFill="1" applyAlignment="1">
      <alignment horizontal="center"/>
    </xf>
    <xf numFmtId="187" fontId="33" fillId="0" borderId="0" xfId="1" applyNumberFormat="1" applyFont="1" applyFill="1" applyAlignment="1">
      <alignment horizontal="center"/>
    </xf>
    <xf numFmtId="1" fontId="33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NumberFormat="1" applyFont="1" applyFill="1" applyAlignment="1">
      <alignment horizontal="center"/>
    </xf>
    <xf numFmtId="0" fontId="36" fillId="0" borderId="0" xfId="0" applyNumberFormat="1" applyFont="1" applyFill="1" applyAlignment="1">
      <alignment horizontal="left"/>
    </xf>
    <xf numFmtId="0" fontId="42" fillId="0" borderId="0" xfId="0" applyFont="1" applyFill="1" applyBorder="1" applyAlignment="1">
      <alignment horizontal="left"/>
    </xf>
    <xf numFmtId="3" fontId="43" fillId="0" borderId="0" xfId="0" applyNumberFormat="1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44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42" fillId="4" borderId="3" xfId="0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5" fillId="4" borderId="4" xfId="0" applyFont="1" applyFill="1" applyBorder="1" applyAlignment="1">
      <alignment horizontal="center" vertical="center" shrinkToFit="1"/>
    </xf>
    <xf numFmtId="187" fontId="45" fillId="4" borderId="2" xfId="1" applyNumberFormat="1" applyFont="1" applyFill="1" applyBorder="1" applyAlignment="1">
      <alignment horizontal="center"/>
    </xf>
    <xf numFmtId="3" fontId="46" fillId="0" borderId="6" xfId="1" applyNumberFormat="1" applyFont="1" applyFill="1" applyBorder="1" applyAlignment="1">
      <alignment horizontal="center" wrapText="1"/>
    </xf>
    <xf numFmtId="3" fontId="46" fillId="0" borderId="2" xfId="1" applyNumberFormat="1" applyFont="1" applyFill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187" fontId="45" fillId="4" borderId="2" xfId="1" quotePrefix="1" applyNumberFormat="1" applyFont="1" applyFill="1" applyBorder="1" applyAlignment="1">
      <alignment horizontal="center"/>
    </xf>
    <xf numFmtId="3" fontId="46" fillId="0" borderId="0" xfId="1" applyNumberFormat="1" applyFont="1" applyFill="1" applyBorder="1" applyAlignment="1">
      <alignment horizontal="center" wrapText="1"/>
    </xf>
    <xf numFmtId="0" fontId="46" fillId="0" borderId="4" xfId="0" applyFont="1" applyFill="1" applyBorder="1" applyAlignment="1">
      <alignment horizontal="center" vertical="center"/>
    </xf>
    <xf numFmtId="61" fontId="48" fillId="4" borderId="11" xfId="0" applyNumberFormat="1" applyFont="1" applyFill="1" applyBorder="1" applyAlignment="1">
      <alignment horizontal="center"/>
    </xf>
    <xf numFmtId="0" fontId="48" fillId="4" borderId="11" xfId="0" applyFont="1" applyFill="1" applyBorder="1" applyAlignment="1">
      <alignment horizontal="left"/>
    </xf>
    <xf numFmtId="0" fontId="48" fillId="4" borderId="11" xfId="0" applyFont="1" applyFill="1" applyBorder="1" applyAlignment="1">
      <alignment horizontal="center"/>
    </xf>
    <xf numFmtId="61" fontId="48" fillId="4" borderId="11" xfId="1" applyNumberFormat="1" applyFont="1" applyFill="1" applyBorder="1" applyAlignment="1">
      <alignment horizontal="center"/>
    </xf>
    <xf numFmtId="187" fontId="48" fillId="4" borderId="11" xfId="1" applyNumberFormat="1" applyFont="1" applyFill="1" applyBorder="1" applyAlignment="1">
      <alignment horizontal="center"/>
    </xf>
    <xf numFmtId="61" fontId="48" fillId="0" borderId="11" xfId="1" quotePrefix="1" applyNumberFormat="1" applyFont="1" applyFill="1" applyBorder="1" applyAlignment="1">
      <alignment horizontal="center"/>
    </xf>
    <xf numFmtId="187" fontId="48" fillId="0" borderId="11" xfId="1" applyNumberFormat="1" applyFont="1" applyFill="1" applyBorder="1" applyAlignment="1">
      <alignment horizontal="center"/>
    </xf>
    <xf numFmtId="3" fontId="43" fillId="0" borderId="8" xfId="1" applyNumberFormat="1" applyFont="1" applyFill="1" applyBorder="1" applyAlignment="1">
      <alignment horizontal="left"/>
    </xf>
    <xf numFmtId="0" fontId="43" fillId="0" borderId="8" xfId="0" applyFont="1" applyFill="1" applyBorder="1" applyAlignment="1">
      <alignment horizontal="left"/>
    </xf>
    <xf numFmtId="61" fontId="27" fillId="4" borderId="8" xfId="0" applyNumberFormat="1" applyFont="1" applyFill="1" applyBorder="1" applyAlignment="1">
      <alignment horizontal="center"/>
    </xf>
    <xf numFmtId="0" fontId="42" fillId="4" borderId="8" xfId="0" applyFont="1" applyFill="1" applyBorder="1" applyAlignment="1">
      <alignment horizontal="center"/>
    </xf>
    <xf numFmtId="0" fontId="42" fillId="4" borderId="8" xfId="0" applyFont="1" applyFill="1" applyBorder="1" applyAlignment="1">
      <alignment horizontal="left"/>
    </xf>
    <xf numFmtId="61" fontId="45" fillId="4" borderId="8" xfId="1" applyNumberFormat="1" applyFont="1" applyFill="1" applyBorder="1" applyAlignment="1">
      <alignment horizontal="center"/>
    </xf>
    <xf numFmtId="187" fontId="48" fillId="4" borderId="8" xfId="1" applyNumberFormat="1" applyFont="1" applyFill="1" applyBorder="1" applyAlignment="1">
      <alignment horizontal="center"/>
    </xf>
    <xf numFmtId="61" fontId="45" fillId="0" borderId="8" xfId="1" applyNumberFormat="1" applyFont="1" applyFill="1" applyBorder="1" applyAlignment="1">
      <alignment horizontal="center"/>
    </xf>
    <xf numFmtId="43" fontId="42" fillId="0" borderId="8" xfId="1" applyFont="1" applyFill="1" applyBorder="1" applyAlignment="1">
      <alignment horizontal="center"/>
    </xf>
    <xf numFmtId="3" fontId="43" fillId="0" borderId="8" xfId="0" applyNumberFormat="1" applyFont="1" applyFill="1" applyBorder="1" applyAlignment="1">
      <alignment horizontal="left"/>
    </xf>
    <xf numFmtId="0" fontId="44" fillId="0" borderId="8" xfId="0" applyFont="1" applyFill="1" applyBorder="1" applyAlignment="1">
      <alignment horizontal="left"/>
    </xf>
    <xf numFmtId="0" fontId="27" fillId="4" borderId="8" xfId="0" applyFont="1" applyFill="1" applyBorder="1" applyAlignment="1">
      <alignment horizontal="left"/>
    </xf>
    <xf numFmtId="0" fontId="27" fillId="4" borderId="8" xfId="0" applyFont="1" applyFill="1" applyBorder="1" applyAlignment="1">
      <alignment horizontal="center"/>
    </xf>
    <xf numFmtId="61" fontId="48" fillId="4" borderId="8" xfId="1" applyNumberFormat="1" applyFont="1" applyFill="1" applyBorder="1" applyAlignment="1">
      <alignment horizontal="center"/>
    </xf>
    <xf numFmtId="61" fontId="48" fillId="0" borderId="8" xfId="1" quotePrefix="1" applyNumberFormat="1" applyFont="1" applyFill="1" applyBorder="1" applyAlignment="1">
      <alignment horizontal="center"/>
    </xf>
    <xf numFmtId="0" fontId="48" fillId="4" borderId="8" xfId="0" applyFont="1" applyFill="1" applyBorder="1" applyAlignment="1">
      <alignment horizontal="center"/>
    </xf>
    <xf numFmtId="3" fontId="48" fillId="4" borderId="8" xfId="0" applyNumberFormat="1" applyFont="1" applyFill="1" applyBorder="1" applyAlignment="1">
      <alignment horizontal="center"/>
    </xf>
    <xf numFmtId="3" fontId="27" fillId="4" borderId="8" xfId="0" applyNumberFormat="1" applyFont="1" applyFill="1" applyBorder="1" applyAlignment="1">
      <alignment horizontal="center"/>
    </xf>
    <xf numFmtId="43" fontId="48" fillId="4" borderId="8" xfId="1" applyFont="1" applyFill="1" applyBorder="1" applyAlignment="1">
      <alignment horizontal="center"/>
    </xf>
    <xf numFmtId="3" fontId="46" fillId="4" borderId="8" xfId="1" applyNumberFormat="1" applyFont="1" applyFill="1" applyBorder="1" applyAlignment="1">
      <alignment horizontal="left"/>
    </xf>
    <xf numFmtId="0" fontId="46" fillId="4" borderId="8" xfId="0" applyFont="1" applyFill="1" applyBorder="1" applyAlignment="1">
      <alignment horizontal="left"/>
    </xf>
    <xf numFmtId="43" fontId="27" fillId="0" borderId="8" xfId="1" applyFont="1" applyFill="1" applyBorder="1" applyAlignment="1">
      <alignment horizontal="center"/>
    </xf>
    <xf numFmtId="0" fontId="49" fillId="4" borderId="8" xfId="0" applyFont="1" applyFill="1" applyBorder="1" applyAlignment="1">
      <alignment horizontal="left"/>
    </xf>
    <xf numFmtId="0" fontId="49" fillId="4" borderId="8" xfId="0" applyFont="1" applyFill="1" applyBorder="1" applyAlignment="1">
      <alignment horizontal="center"/>
    </xf>
    <xf numFmtId="3" fontId="49" fillId="4" borderId="8" xfId="0" applyNumberFormat="1" applyFont="1" applyFill="1" applyBorder="1" applyAlignment="1">
      <alignment horizontal="center"/>
    </xf>
    <xf numFmtId="61" fontId="49" fillId="4" borderId="8" xfId="1" applyNumberFormat="1" applyFont="1" applyFill="1" applyBorder="1" applyAlignment="1">
      <alignment horizontal="center"/>
    </xf>
    <xf numFmtId="49" fontId="49" fillId="4" borderId="8" xfId="1" applyNumberFormat="1" applyFont="1" applyFill="1" applyBorder="1" applyAlignment="1">
      <alignment horizontal="center"/>
    </xf>
    <xf numFmtId="187" fontId="49" fillId="4" borderId="8" xfId="1" applyNumberFormat="1" applyFont="1" applyFill="1" applyBorder="1" applyAlignment="1">
      <alignment horizontal="center"/>
    </xf>
    <xf numFmtId="43" fontId="50" fillId="4" borderId="8" xfId="1" applyFont="1" applyFill="1" applyBorder="1" applyAlignment="1">
      <alignment horizontal="center"/>
    </xf>
    <xf numFmtId="3" fontId="51" fillId="4" borderId="8" xfId="1" applyNumberFormat="1" applyFont="1" applyFill="1" applyBorder="1" applyAlignment="1">
      <alignment horizontal="left"/>
    </xf>
    <xf numFmtId="0" fontId="51" fillId="4" borderId="8" xfId="0" applyFont="1" applyFill="1" applyBorder="1" applyAlignment="1">
      <alignment horizontal="left"/>
    </xf>
    <xf numFmtId="61" fontId="49" fillId="0" borderId="8" xfId="1" quotePrefix="1" applyNumberFormat="1" applyFont="1" applyFill="1" applyBorder="1" applyAlignment="1">
      <alignment horizontal="center"/>
    </xf>
    <xf numFmtId="43" fontId="27" fillId="0" borderId="8" xfId="1" quotePrefix="1" applyFont="1" applyFill="1" applyBorder="1" applyAlignment="1">
      <alignment horizontal="center"/>
    </xf>
    <xf numFmtId="0" fontId="48" fillId="4" borderId="8" xfId="0" applyFont="1" applyFill="1" applyBorder="1" applyAlignment="1">
      <alignment horizontal="left" shrinkToFit="1"/>
    </xf>
    <xf numFmtId="0" fontId="48" fillId="4" borderId="8" xfId="0" applyFont="1" applyFill="1" applyBorder="1" applyAlignment="1">
      <alignment horizontal="left" vertical="center" shrinkToFit="1"/>
    </xf>
    <xf numFmtId="61" fontId="48" fillId="4" borderId="8" xfId="0" applyNumberFormat="1" applyFont="1" applyFill="1" applyBorder="1" applyAlignment="1">
      <alignment horizontal="center"/>
    </xf>
    <xf numFmtId="43" fontId="48" fillId="0" borderId="8" xfId="1" applyFont="1" applyFill="1" applyBorder="1" applyAlignment="1">
      <alignment horizontal="center"/>
    </xf>
    <xf numFmtId="0" fontId="29" fillId="4" borderId="8" xfId="0" applyFont="1" applyFill="1" applyBorder="1" applyAlignment="1">
      <alignment horizontal="left" vertical="center" shrinkToFit="1"/>
    </xf>
    <xf numFmtId="0" fontId="48" fillId="4" borderId="8" xfId="0" applyFont="1" applyFill="1" applyBorder="1" applyAlignment="1">
      <alignment horizontal="left"/>
    </xf>
    <xf numFmtId="0" fontId="29" fillId="12" borderId="8" xfId="0" applyFont="1" applyFill="1" applyBorder="1" applyAlignment="1">
      <alignment horizontal="left"/>
    </xf>
    <xf numFmtId="0" fontId="27" fillId="12" borderId="8" xfId="0" applyFont="1" applyFill="1" applyBorder="1" applyAlignment="1">
      <alignment horizontal="center"/>
    </xf>
    <xf numFmtId="61" fontId="48" fillId="12" borderId="8" xfId="0" applyNumberFormat="1" applyFont="1" applyFill="1" applyBorder="1" applyAlignment="1">
      <alignment horizontal="center"/>
    </xf>
    <xf numFmtId="0" fontId="48" fillId="12" borderId="8" xfId="0" applyFont="1" applyFill="1" applyBorder="1" applyAlignment="1">
      <alignment horizontal="center"/>
    </xf>
    <xf numFmtId="61" fontId="48" fillId="12" borderId="8" xfId="1" applyNumberFormat="1" applyFont="1" applyFill="1" applyBorder="1" applyAlignment="1">
      <alignment horizontal="center"/>
    </xf>
    <xf numFmtId="3" fontId="48" fillId="12" borderId="11" xfId="0" applyNumberFormat="1" applyFont="1" applyFill="1" applyBorder="1" applyAlignment="1">
      <alignment horizontal="center"/>
    </xf>
    <xf numFmtId="187" fontId="48" fillId="12" borderId="8" xfId="1" applyNumberFormat="1" applyFont="1" applyFill="1" applyBorder="1" applyAlignment="1">
      <alignment horizontal="center"/>
    </xf>
    <xf numFmtId="3" fontId="48" fillId="12" borderId="8" xfId="0" applyNumberFormat="1" applyFont="1" applyFill="1" applyBorder="1" applyAlignment="1">
      <alignment horizontal="center"/>
    </xf>
    <xf numFmtId="1" fontId="48" fillId="12" borderId="8" xfId="0" applyNumberFormat="1" applyFont="1" applyFill="1" applyBorder="1" applyAlignment="1">
      <alignment horizontal="center"/>
    </xf>
    <xf numFmtId="3" fontId="49" fillId="2" borderId="8" xfId="0" applyNumberFormat="1" applyFont="1" applyFill="1" applyBorder="1" applyAlignment="1">
      <alignment horizontal="center"/>
    </xf>
    <xf numFmtId="3" fontId="49" fillId="2" borderId="7" xfId="0" applyNumberFormat="1" applyFont="1" applyFill="1" applyBorder="1"/>
    <xf numFmtId="0" fontId="29" fillId="4" borderId="8" xfId="0" applyFont="1" applyFill="1" applyBorder="1" applyAlignment="1">
      <alignment horizontal="left" shrinkToFit="1"/>
    </xf>
    <xf numFmtId="3" fontId="48" fillId="4" borderId="11" xfId="0" applyNumberFormat="1" applyFont="1" applyFill="1" applyBorder="1" applyAlignment="1">
      <alignment horizontal="center"/>
    </xf>
    <xf numFmtId="61" fontId="48" fillId="4" borderId="8" xfId="1" quotePrefix="1" applyNumberFormat="1" applyFont="1" applyFill="1" applyBorder="1" applyAlignment="1">
      <alignment horizontal="center"/>
    </xf>
    <xf numFmtId="43" fontId="42" fillId="0" borderId="11" xfId="1" applyFont="1" applyFill="1" applyBorder="1" applyAlignment="1">
      <alignment horizontal="center"/>
    </xf>
    <xf numFmtId="3" fontId="49" fillId="2" borderId="11" xfId="0" applyNumberFormat="1" applyFont="1" applyFill="1" applyBorder="1"/>
    <xf numFmtId="61" fontId="45" fillId="4" borderId="8" xfId="0" applyNumberFormat="1" applyFont="1" applyFill="1" applyBorder="1" applyAlignment="1">
      <alignment horizontal="center"/>
    </xf>
    <xf numFmtId="0" fontId="52" fillId="4" borderId="8" xfId="0" applyFont="1" applyFill="1" applyBorder="1" applyAlignment="1">
      <alignment horizontal="left"/>
    </xf>
    <xf numFmtId="0" fontId="45" fillId="4" borderId="8" xfId="0" applyFont="1" applyFill="1" applyBorder="1" applyAlignment="1">
      <alignment horizontal="left"/>
    </xf>
    <xf numFmtId="61" fontId="50" fillId="4" borderId="8" xfId="0" applyNumberFormat="1" applyFont="1" applyFill="1" applyBorder="1" applyAlignment="1">
      <alignment horizontal="center"/>
    </xf>
    <xf numFmtId="61" fontId="50" fillId="3" borderId="8" xfId="0" applyNumberFormat="1" applyFont="1" applyFill="1" applyBorder="1" applyAlignment="1">
      <alignment horizontal="center"/>
    </xf>
    <xf numFmtId="43" fontId="27" fillId="3" borderId="8" xfId="1" applyFont="1" applyFill="1" applyBorder="1" applyAlignment="1">
      <alignment horizontal="center"/>
    </xf>
    <xf numFmtId="3" fontId="46" fillId="3" borderId="8" xfId="1" applyNumberFormat="1" applyFont="1" applyFill="1" applyBorder="1" applyAlignment="1">
      <alignment horizontal="left"/>
    </xf>
    <xf numFmtId="3" fontId="46" fillId="3" borderId="8" xfId="0" applyNumberFormat="1" applyFont="1" applyFill="1" applyBorder="1" applyAlignment="1">
      <alignment horizontal="left"/>
    </xf>
    <xf numFmtId="0" fontId="46" fillId="3" borderId="8" xfId="0" applyFont="1" applyFill="1" applyBorder="1" applyAlignment="1">
      <alignment horizontal="left"/>
    </xf>
    <xf numFmtId="0" fontId="42" fillId="4" borderId="11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 shrinkToFit="1"/>
    </xf>
    <xf numFmtId="0" fontId="45" fillId="4" borderId="11" xfId="1" applyNumberFormat="1" applyFont="1" applyFill="1" applyBorder="1" applyAlignment="1">
      <alignment horizontal="center" vertical="center"/>
    </xf>
    <xf numFmtId="187" fontId="45" fillId="4" borderId="11" xfId="1" applyNumberFormat="1" applyFont="1" applyFill="1" applyBorder="1" applyAlignment="1">
      <alignment horizontal="center"/>
    </xf>
    <xf numFmtId="187" fontId="45" fillId="4" borderId="11" xfId="1" quotePrefix="1" applyNumberFormat="1" applyFont="1" applyFill="1" applyBorder="1" applyAlignment="1">
      <alignment horizontal="center"/>
    </xf>
    <xf numFmtId="0" fontId="45" fillId="4" borderId="11" xfId="0" applyNumberFormat="1" applyFont="1" applyFill="1" applyBorder="1" applyAlignment="1">
      <alignment horizontal="center" vertical="center"/>
    </xf>
    <xf numFmtId="43" fontId="45" fillId="0" borderId="11" xfId="1" applyFont="1" applyFill="1" applyBorder="1" applyAlignment="1">
      <alignment horizontal="center" vertical="center"/>
    </xf>
    <xf numFmtId="3" fontId="46" fillId="0" borderId="8" xfId="1" applyNumberFormat="1" applyFont="1" applyFill="1" applyBorder="1" applyAlignment="1">
      <alignment horizontal="center" wrapText="1"/>
    </xf>
    <xf numFmtId="0" fontId="46" fillId="0" borderId="8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 vertical="center"/>
    </xf>
    <xf numFmtId="0" fontId="48" fillId="4" borderId="8" xfId="0" applyFont="1" applyFill="1" applyBorder="1" applyAlignment="1">
      <alignment horizontal="center" vertical="center"/>
    </xf>
    <xf numFmtId="0" fontId="48" fillId="4" borderId="8" xfId="0" applyFont="1" applyFill="1" applyBorder="1" applyAlignment="1">
      <alignment horizontal="center" vertical="center" shrinkToFit="1"/>
    </xf>
    <xf numFmtId="0" fontId="48" fillId="4" borderId="8" xfId="1" applyNumberFormat="1" applyFont="1" applyFill="1" applyBorder="1" applyAlignment="1">
      <alignment horizontal="center" vertical="center"/>
    </xf>
    <xf numFmtId="0" fontId="48" fillId="4" borderId="8" xfId="0" applyNumberFormat="1" applyFont="1" applyFill="1" applyBorder="1" applyAlignment="1">
      <alignment horizontal="center" vertical="center"/>
    </xf>
    <xf numFmtId="187" fontId="48" fillId="0" borderId="8" xfId="1" applyNumberFormat="1" applyFont="1" applyFill="1" applyBorder="1" applyAlignment="1">
      <alignment horizontal="center" vertical="center"/>
    </xf>
    <xf numFmtId="1" fontId="27" fillId="4" borderId="8" xfId="0" applyNumberFormat="1" applyFont="1" applyFill="1" applyBorder="1" applyAlignment="1">
      <alignment horizontal="center"/>
    </xf>
    <xf numFmtId="0" fontId="27" fillId="12" borderId="8" xfId="0" applyFont="1" applyFill="1" applyBorder="1" applyAlignment="1">
      <alignment horizontal="left"/>
    </xf>
    <xf numFmtId="187" fontId="48" fillId="12" borderId="8" xfId="1" applyNumberFormat="1" applyFont="1" applyFill="1" applyBorder="1" applyAlignment="1"/>
    <xf numFmtId="61" fontId="48" fillId="12" borderId="8" xfId="1" quotePrefix="1" applyNumberFormat="1" applyFont="1" applyFill="1" applyBorder="1" applyAlignment="1">
      <alignment horizontal="center"/>
    </xf>
    <xf numFmtId="43" fontId="42" fillId="4" borderId="8" xfId="1" applyFont="1" applyFill="1" applyBorder="1" applyAlignment="1">
      <alignment horizontal="center"/>
    </xf>
    <xf numFmtId="0" fontId="45" fillId="4" borderId="8" xfId="0" applyFont="1" applyFill="1" applyBorder="1" applyAlignment="1">
      <alignment horizontal="center" vertical="center"/>
    </xf>
    <xf numFmtId="187" fontId="48" fillId="4" borderId="8" xfId="1" quotePrefix="1" applyNumberFormat="1" applyFont="1" applyFill="1" applyBorder="1" applyAlignment="1">
      <alignment horizontal="center"/>
    </xf>
    <xf numFmtId="43" fontId="48" fillId="0" borderId="8" xfId="1" applyFont="1" applyFill="1" applyBorder="1" applyAlignment="1">
      <alignment horizontal="center" vertical="center"/>
    </xf>
    <xf numFmtId="61" fontId="27" fillId="4" borderId="11" xfId="0" applyNumberFormat="1" applyFont="1" applyFill="1" applyBorder="1" applyAlignment="1">
      <alignment horizontal="center"/>
    </xf>
    <xf numFmtId="0" fontId="42" fillId="4" borderId="11" xfId="0" applyFont="1" applyFill="1" applyBorder="1" applyAlignment="1">
      <alignment horizontal="center"/>
    </xf>
    <xf numFmtId="49" fontId="27" fillId="4" borderId="11" xfId="0" applyNumberFormat="1" applyFont="1" applyFill="1" applyBorder="1" applyAlignment="1">
      <alignment horizontal="center"/>
    </xf>
    <xf numFmtId="61" fontId="49" fillId="4" borderId="11" xfId="1" applyNumberFormat="1" applyFont="1" applyFill="1" applyBorder="1" applyAlignment="1">
      <alignment horizontal="center"/>
    </xf>
    <xf numFmtId="61" fontId="49" fillId="0" borderId="11" xfId="1" quotePrefix="1" applyNumberFormat="1" applyFont="1" applyFill="1" applyBorder="1" applyAlignment="1">
      <alignment horizontal="center"/>
    </xf>
    <xf numFmtId="43" fontId="27" fillId="0" borderId="11" xfId="1" applyFont="1" applyFill="1" applyBorder="1" applyAlignment="1">
      <alignment horizontal="center"/>
    </xf>
    <xf numFmtId="0" fontId="29" fillId="4" borderId="8" xfId="0" applyFont="1" applyFill="1" applyBorder="1" applyAlignment="1">
      <alignment horizontal="left" vertical="center"/>
    </xf>
    <xf numFmtId="0" fontId="48" fillId="4" borderId="8" xfId="0" applyFont="1" applyFill="1" applyBorder="1" applyAlignment="1">
      <alignment horizontal="center" shrinkToFit="1"/>
    </xf>
    <xf numFmtId="43" fontId="48" fillId="4" borderId="8" xfId="1" applyFont="1" applyFill="1" applyBorder="1" applyAlignment="1">
      <alignment horizontal="center" shrinkToFit="1"/>
    </xf>
    <xf numFmtId="3" fontId="45" fillId="4" borderId="8" xfId="0" applyNumberFormat="1" applyFont="1" applyFill="1" applyBorder="1" applyAlignment="1">
      <alignment horizontal="center"/>
    </xf>
    <xf numFmtId="3" fontId="50" fillId="4" borderId="8" xfId="0" applyNumberFormat="1" applyFont="1" applyFill="1" applyBorder="1" applyAlignment="1">
      <alignment horizontal="center"/>
    </xf>
    <xf numFmtId="3" fontId="45" fillId="3" borderId="8" xfId="0" applyNumberFormat="1" applyFont="1" applyFill="1" applyBorder="1" applyAlignment="1">
      <alignment horizontal="center"/>
    </xf>
    <xf numFmtId="43" fontId="45" fillId="3" borderId="8" xfId="1" applyFont="1" applyFill="1" applyBorder="1" applyAlignment="1">
      <alignment horizontal="center"/>
    </xf>
    <xf numFmtId="49" fontId="42" fillId="4" borderId="2" xfId="0" applyNumberFormat="1" applyFont="1" applyFill="1" applyBorder="1" applyAlignment="1">
      <alignment horizontal="center"/>
    </xf>
    <xf numFmtId="0" fontId="42" fillId="4" borderId="2" xfId="0" applyFont="1" applyFill="1" applyBorder="1" applyAlignment="1">
      <alignment horizontal="left" vertical="center"/>
    </xf>
    <xf numFmtId="61" fontId="42" fillId="4" borderId="2" xfId="1" applyNumberFormat="1" applyFont="1" applyFill="1" applyBorder="1" applyAlignment="1">
      <alignment horizontal="center" vertical="center"/>
    </xf>
    <xf numFmtId="61" fontId="42" fillId="4" borderId="2" xfId="1" quotePrefix="1" applyNumberFormat="1" applyFont="1" applyFill="1" applyBorder="1" applyAlignment="1">
      <alignment horizontal="center" vertical="center"/>
    </xf>
    <xf numFmtId="49" fontId="27" fillId="0" borderId="2" xfId="1" applyNumberFormat="1" applyFont="1" applyFill="1" applyBorder="1" applyAlignment="1">
      <alignment horizontal="center" vertical="center"/>
    </xf>
    <xf numFmtId="3" fontId="46" fillId="0" borderId="0" xfId="0" applyNumberFormat="1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7" fillId="0" borderId="0" xfId="0" applyFont="1" applyFill="1" applyAlignment="1">
      <alignment horizontal="left"/>
    </xf>
    <xf numFmtId="61" fontId="42" fillId="0" borderId="2" xfId="0" applyNumberFormat="1" applyFont="1" applyFill="1" applyBorder="1" applyAlignment="1">
      <alignment horizontal="center" shrinkToFit="1"/>
    </xf>
    <xf numFmtId="49" fontId="27" fillId="0" borderId="2" xfId="0" applyNumberFormat="1" applyFont="1" applyFill="1" applyBorder="1" applyAlignment="1">
      <alignment horizontal="center"/>
    </xf>
    <xf numFmtId="62" fontId="42" fillId="0" borderId="2" xfId="0" applyNumberFormat="1" applyFont="1" applyFill="1" applyBorder="1" applyAlignment="1">
      <alignment horizontal="center" shrinkToFit="1"/>
    </xf>
    <xf numFmtId="0" fontId="27" fillId="4" borderId="0" xfId="0" applyFont="1" applyFill="1" applyAlignment="1">
      <alignment horizontal="left"/>
    </xf>
    <xf numFmtId="0" fontId="27" fillId="0" borderId="0" xfId="1" applyNumberFormat="1" applyFont="1" applyFill="1" applyAlignment="1">
      <alignment horizontal="center"/>
    </xf>
    <xf numFmtId="187" fontId="27" fillId="0" borderId="0" xfId="1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42" fillId="0" borderId="0" xfId="0" applyNumberFormat="1" applyFont="1" applyFill="1" applyAlignment="1">
      <alignment horizontal="left"/>
    </xf>
    <xf numFmtId="0" fontId="42" fillId="0" borderId="0" xfId="0" applyFont="1" applyFill="1" applyAlignment="1"/>
    <xf numFmtId="187" fontId="42" fillId="0" borderId="0" xfId="1" applyNumberFormat="1" applyFont="1" applyFill="1" applyAlignment="1"/>
    <xf numFmtId="61" fontId="27" fillId="0" borderId="0" xfId="1" applyNumberFormat="1" applyFont="1" applyFill="1" applyAlignment="1"/>
    <xf numFmtId="61" fontId="42" fillId="0" borderId="0" xfId="0" applyNumberFormat="1" applyFont="1" applyFill="1" applyAlignme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/>
    </xf>
    <xf numFmtId="187" fontId="42" fillId="0" borderId="0" xfId="0" applyNumberFormat="1" applyFont="1" applyFill="1" applyAlignment="1"/>
    <xf numFmtId="0" fontId="27" fillId="4" borderId="0" xfId="0" applyFont="1" applyFill="1" applyAlignment="1">
      <alignment horizontal="center"/>
    </xf>
    <xf numFmtId="0" fontId="27" fillId="4" borderId="0" xfId="1" applyNumberFormat="1" applyFont="1" applyFill="1" applyAlignment="1">
      <alignment horizontal="center"/>
    </xf>
    <xf numFmtId="187" fontId="27" fillId="4" borderId="0" xfId="1" applyNumberFormat="1" applyFont="1" applyFill="1" applyAlignment="1">
      <alignment horizontal="center"/>
    </xf>
    <xf numFmtId="1" fontId="27" fillId="4" borderId="0" xfId="0" applyNumberFormat="1" applyFont="1" applyFill="1" applyAlignment="1">
      <alignment horizontal="center"/>
    </xf>
    <xf numFmtId="0" fontId="27" fillId="4" borderId="0" xfId="0" applyNumberFormat="1" applyFont="1" applyFill="1" applyAlignment="1">
      <alignment horizontal="center"/>
    </xf>
    <xf numFmtId="0" fontId="42" fillId="4" borderId="0" xfId="0" applyNumberFormat="1" applyFont="1" applyFill="1" applyAlignment="1">
      <alignment horizontal="left"/>
    </xf>
    <xf numFmtId="3" fontId="43" fillId="4" borderId="0" xfId="0" applyNumberFormat="1" applyFont="1" applyFill="1" applyBorder="1" applyAlignment="1">
      <alignment horizontal="left"/>
    </xf>
    <xf numFmtId="0" fontId="43" fillId="4" borderId="0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left"/>
    </xf>
    <xf numFmtId="0" fontId="44" fillId="4" borderId="0" xfId="0" applyFont="1" applyFill="1" applyAlignment="1">
      <alignment horizontal="left"/>
    </xf>
    <xf numFmtId="0" fontId="27" fillId="4" borderId="0" xfId="0" applyNumberFormat="1" applyFont="1" applyFill="1" applyAlignment="1">
      <alignment horizontal="left"/>
    </xf>
    <xf numFmtId="0" fontId="42" fillId="4" borderId="0" xfId="0" applyFont="1" applyFill="1" applyAlignment="1">
      <alignment horizontal="center"/>
    </xf>
    <xf numFmtId="0" fontId="44" fillId="4" borderId="0" xfId="0" applyFont="1" applyFill="1" applyAlignment="1">
      <alignment horizontal="center"/>
    </xf>
    <xf numFmtId="0" fontId="44" fillId="4" borderId="0" xfId="1" applyNumberFormat="1" applyFont="1" applyFill="1" applyAlignment="1">
      <alignment horizontal="center"/>
    </xf>
    <xf numFmtId="187" fontId="44" fillId="4" borderId="0" xfId="1" applyNumberFormat="1" applyFont="1" applyFill="1" applyAlignment="1">
      <alignment horizontal="center"/>
    </xf>
    <xf numFmtId="1" fontId="44" fillId="4" borderId="0" xfId="0" applyNumberFormat="1" applyFont="1" applyFill="1" applyAlignment="1">
      <alignment horizontal="center"/>
    </xf>
    <xf numFmtId="0" fontId="44" fillId="4" borderId="0" xfId="0" applyNumberFormat="1" applyFont="1" applyFill="1" applyAlignment="1">
      <alignment horizontal="center"/>
    </xf>
    <xf numFmtId="0" fontId="47" fillId="4" borderId="0" xfId="0" applyNumberFormat="1" applyFont="1" applyFill="1" applyAlignment="1">
      <alignment horizontal="left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left"/>
    </xf>
    <xf numFmtId="0" fontId="44" fillId="0" borderId="0" xfId="1" applyNumberFormat="1" applyFont="1" applyFill="1" applyAlignment="1">
      <alignment horizontal="center"/>
    </xf>
    <xf numFmtId="187" fontId="44" fillId="0" borderId="0" xfId="1" applyNumberFormat="1" applyFont="1" applyFill="1" applyAlignment="1">
      <alignment horizontal="center"/>
    </xf>
    <xf numFmtId="1" fontId="44" fillId="0" borderId="0" xfId="0" applyNumberFormat="1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4" fillId="0" borderId="0" xfId="0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left"/>
    </xf>
    <xf numFmtId="43" fontId="53" fillId="4" borderId="8" xfId="1" applyFont="1" applyFill="1" applyBorder="1" applyAlignment="1">
      <alignment horizontal="center"/>
    </xf>
    <xf numFmtId="43" fontId="24" fillId="0" borderId="8" xfId="1" applyFont="1" applyFill="1" applyBorder="1" applyAlignment="1">
      <alignment horizontal="center"/>
    </xf>
    <xf numFmtId="43" fontId="54" fillId="4" borderId="8" xfId="1" applyFont="1" applyFill="1" applyBorder="1" applyAlignment="1">
      <alignment horizontal="center"/>
    </xf>
    <xf numFmtId="43" fontId="24" fillId="0" borderId="8" xfId="1" quotePrefix="1" applyFont="1" applyFill="1" applyBorder="1" applyAlignment="1">
      <alignment horizontal="center"/>
    </xf>
    <xf numFmtId="43" fontId="53" fillId="0" borderId="8" xfId="1" applyFont="1" applyFill="1" applyBorder="1" applyAlignment="1">
      <alignment horizontal="center"/>
    </xf>
    <xf numFmtId="43" fontId="55" fillId="0" borderId="8" xfId="1" applyFont="1" applyFill="1" applyBorder="1" applyAlignment="1">
      <alignment horizontal="center"/>
    </xf>
    <xf numFmtId="43" fontId="55" fillId="0" borderId="11" xfId="1" applyFont="1" applyFill="1" applyBorder="1" applyAlignment="1">
      <alignment horizontal="center"/>
    </xf>
    <xf numFmtId="43" fontId="24" fillId="3" borderId="8" xfId="1" applyFont="1" applyFill="1" applyBorder="1" applyAlignment="1">
      <alignment horizontal="center"/>
    </xf>
    <xf numFmtId="43" fontId="56" fillId="0" borderId="11" xfId="1" applyFont="1" applyFill="1" applyBorder="1" applyAlignment="1">
      <alignment horizontal="center" vertical="center"/>
    </xf>
    <xf numFmtId="187" fontId="53" fillId="0" borderId="8" xfId="1" applyNumberFormat="1" applyFont="1" applyFill="1" applyBorder="1" applyAlignment="1">
      <alignment horizontal="center" vertical="center"/>
    </xf>
    <xf numFmtId="43" fontId="55" fillId="4" borderId="8" xfId="1" applyFont="1" applyFill="1" applyBorder="1" applyAlignment="1">
      <alignment horizontal="center"/>
    </xf>
    <xf numFmtId="43" fontId="53" fillId="0" borderId="8" xfId="1" applyFont="1" applyFill="1" applyBorder="1" applyAlignment="1">
      <alignment horizontal="center" vertical="center"/>
    </xf>
    <xf numFmtId="43" fontId="24" fillId="0" borderId="11" xfId="1" applyFont="1" applyFill="1" applyBorder="1" applyAlignment="1">
      <alignment horizontal="center"/>
    </xf>
    <xf numFmtId="43" fontId="53" fillId="4" borderId="8" xfId="1" applyFont="1" applyFill="1" applyBorder="1" applyAlignment="1">
      <alignment horizontal="center" shrinkToFit="1"/>
    </xf>
    <xf numFmtId="43" fontId="56" fillId="3" borderId="8" xfId="1" applyFont="1" applyFill="1" applyBorder="1" applyAlignment="1">
      <alignment horizontal="center"/>
    </xf>
    <xf numFmtId="49" fontId="24" fillId="0" borderId="2" xfId="1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left"/>
    </xf>
    <xf numFmtId="0" fontId="35" fillId="4" borderId="20" xfId="0" applyFont="1" applyFill="1" applyBorder="1" applyAlignment="1">
      <alignment horizontal="left"/>
    </xf>
    <xf numFmtId="0" fontId="40" fillId="4" borderId="20" xfId="0" applyFont="1" applyFill="1" applyBorder="1" applyAlignment="1">
      <alignment horizontal="left"/>
    </xf>
    <xf numFmtId="0" fontId="35" fillId="3" borderId="20" xfId="0" applyFont="1" applyFill="1" applyBorder="1" applyAlignment="1">
      <alignment horizontal="left"/>
    </xf>
    <xf numFmtId="0" fontId="35" fillId="0" borderId="20" xfId="0" applyFont="1" applyFill="1" applyBorder="1" applyAlignment="1">
      <alignment horizontal="center"/>
    </xf>
    <xf numFmtId="3" fontId="35" fillId="4" borderId="0" xfId="1" applyNumberFormat="1" applyFont="1" applyFill="1" applyBorder="1" applyAlignment="1">
      <alignment horizontal="left"/>
    </xf>
    <xf numFmtId="0" fontId="35" fillId="4" borderId="0" xfId="0" applyFont="1" applyFill="1" applyBorder="1" applyAlignment="1">
      <alignment horizontal="left"/>
    </xf>
    <xf numFmtId="3" fontId="40" fillId="4" borderId="0" xfId="1" applyNumberFormat="1" applyFont="1" applyFill="1" applyBorder="1" applyAlignment="1">
      <alignment horizontal="left"/>
    </xf>
    <xf numFmtId="0" fontId="40" fillId="4" borderId="0" xfId="0" applyFont="1" applyFill="1" applyBorder="1" applyAlignment="1">
      <alignment horizontal="left"/>
    </xf>
    <xf numFmtId="3" fontId="35" fillId="4" borderId="0" xfId="0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35" fillId="4" borderId="0" xfId="1" applyNumberFormat="1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3" fontId="32" fillId="4" borderId="0" xfId="1" applyNumberFormat="1" applyFont="1" applyFill="1" applyBorder="1" applyAlignment="1">
      <alignment horizontal="left"/>
    </xf>
    <xf numFmtId="3" fontId="38" fillId="4" borderId="0" xfId="0" applyNumberFormat="1" applyFont="1" applyFill="1" applyBorder="1" applyAlignment="1">
      <alignment horizontal="center"/>
    </xf>
    <xf numFmtId="3" fontId="38" fillId="4" borderId="0" xfId="0" applyNumberFormat="1" applyFont="1" applyFill="1" applyBorder="1"/>
    <xf numFmtId="3" fontId="35" fillId="4" borderId="0" xfId="0" applyNumberFormat="1" applyFont="1" applyFill="1" applyBorder="1" applyAlignment="1">
      <alignment horizontal="left"/>
    </xf>
    <xf numFmtId="0" fontId="31" fillId="0" borderId="27" xfId="0" applyFont="1" applyFill="1" applyBorder="1" applyAlignment="1">
      <alignment horizontal="left"/>
    </xf>
    <xf numFmtId="187" fontId="37" fillId="4" borderId="8" xfId="1" quotePrefix="1" applyNumberFormat="1" applyFont="1" applyFill="1" applyBorder="1" applyAlignment="1">
      <alignment horizontal="left"/>
    </xf>
    <xf numFmtId="61" fontId="26" fillId="4" borderId="9" xfId="0" applyNumberFormat="1" applyFont="1" applyFill="1" applyBorder="1" applyAlignment="1">
      <alignment horizontal="center"/>
    </xf>
    <xf numFmtId="0" fontId="28" fillId="4" borderId="9" xfId="0" applyFont="1" applyFill="1" applyBorder="1" applyAlignment="1">
      <alignment horizontal="left" vertical="center"/>
    </xf>
    <xf numFmtId="0" fontId="37" fillId="4" borderId="9" xfId="0" applyFont="1" applyFill="1" applyBorder="1" applyAlignment="1">
      <alignment horizontal="center" shrinkToFit="1"/>
    </xf>
    <xf numFmtId="61" fontId="37" fillId="4" borderId="9" xfId="0" applyNumberFormat="1" applyFont="1" applyFill="1" applyBorder="1" applyAlignment="1">
      <alignment horizontal="center"/>
    </xf>
    <xf numFmtId="0" fontId="37" fillId="4" borderId="9" xfId="0" applyFont="1" applyFill="1" applyBorder="1" applyAlignment="1">
      <alignment horizontal="center"/>
    </xf>
    <xf numFmtId="61" fontId="37" fillId="4" borderId="9" xfId="1" applyNumberFormat="1" applyFont="1" applyFill="1" applyBorder="1" applyAlignment="1">
      <alignment horizontal="center"/>
    </xf>
    <xf numFmtId="3" fontId="37" fillId="4" borderId="9" xfId="0" applyNumberFormat="1" applyFont="1" applyFill="1" applyBorder="1" applyAlignment="1">
      <alignment horizontal="center"/>
    </xf>
    <xf numFmtId="187" fontId="37" fillId="4" borderId="9" xfId="1" applyNumberFormat="1" applyFont="1" applyFill="1" applyBorder="1" applyAlignment="1">
      <alignment horizontal="center"/>
    </xf>
    <xf numFmtId="1" fontId="37" fillId="4" borderId="9" xfId="0" applyNumberFormat="1" applyFont="1" applyFill="1" applyBorder="1" applyAlignment="1">
      <alignment horizontal="center"/>
    </xf>
    <xf numFmtId="43" fontId="55" fillId="0" borderId="9" xfId="1" applyFont="1" applyFill="1" applyBorder="1" applyAlignment="1">
      <alignment horizontal="center"/>
    </xf>
    <xf numFmtId="43" fontId="56" fillId="4" borderId="8" xfId="1" applyFont="1" applyFill="1" applyBorder="1" applyAlignment="1">
      <alignment horizontal="center"/>
    </xf>
    <xf numFmtId="49" fontId="37" fillId="4" borderId="8" xfId="1" applyNumberFormat="1" applyFont="1" applyFill="1" applyBorder="1" applyAlignment="1">
      <alignment horizontal="center"/>
    </xf>
    <xf numFmtId="187" fontId="37" fillId="4" borderId="8" xfId="1" applyNumberFormat="1" applyFont="1" applyFill="1" applyBorder="1" applyAlignment="1"/>
    <xf numFmtId="1" fontId="37" fillId="4" borderId="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left"/>
    </xf>
    <xf numFmtId="61" fontId="26" fillId="4" borderId="0" xfId="0" applyNumberFormat="1" applyFont="1" applyFill="1" applyBorder="1" applyAlignment="1">
      <alignment horizontal="center"/>
    </xf>
    <xf numFmtId="3" fontId="57" fillId="4" borderId="0" xfId="1" applyNumberFormat="1" applyFont="1" applyFill="1" applyBorder="1" applyAlignment="1">
      <alignment horizontal="left"/>
    </xf>
    <xf numFmtId="3" fontId="57" fillId="4" borderId="0" xfId="0" applyNumberFormat="1" applyFont="1" applyFill="1" applyBorder="1" applyAlignment="1">
      <alignment horizontal="left"/>
    </xf>
    <xf numFmtId="0" fontId="57" fillId="4" borderId="0" xfId="0" applyFont="1" applyFill="1" applyBorder="1" applyAlignment="1">
      <alignment horizontal="left"/>
    </xf>
    <xf numFmtId="0" fontId="57" fillId="0" borderId="20" xfId="0" applyFont="1" applyFill="1" applyBorder="1" applyAlignment="1">
      <alignment horizontal="left"/>
    </xf>
    <xf numFmtId="0" fontId="57" fillId="0" borderId="8" xfId="0" applyFont="1" applyFill="1" applyBorder="1" applyAlignment="1">
      <alignment horizontal="left"/>
    </xf>
    <xf numFmtId="61" fontId="7" fillId="0" borderId="0" xfId="1" applyNumberFormat="1" applyFont="1" applyFill="1" applyAlignment="1">
      <alignment horizontal="center" shrinkToFit="1"/>
    </xf>
    <xf numFmtId="0" fontId="7" fillId="4" borderId="0" xfId="0" applyFont="1" applyFill="1" applyAlignment="1">
      <alignment horizontal="left"/>
    </xf>
    <xf numFmtId="0" fontId="22" fillId="4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shrinkToFit="1"/>
    </xf>
    <xf numFmtId="0" fontId="16" fillId="4" borderId="5" xfId="0" applyFont="1" applyFill="1" applyBorder="1" applyAlignment="1">
      <alignment horizontal="center" vertical="center" shrinkToFit="1"/>
    </xf>
    <xf numFmtId="0" fontId="16" fillId="4" borderId="3" xfId="1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shrinkToFit="1"/>
    </xf>
    <xf numFmtId="1" fontId="16" fillId="4" borderId="5" xfId="0" applyNumberFormat="1" applyFont="1" applyFill="1" applyBorder="1" applyAlignment="1">
      <alignment horizontal="center" shrinkToFit="1"/>
    </xf>
    <xf numFmtId="0" fontId="16" fillId="4" borderId="2" xfId="0" applyFont="1" applyFill="1" applyBorder="1" applyAlignment="1">
      <alignment horizontal="center"/>
    </xf>
    <xf numFmtId="0" fontId="16" fillId="4" borderId="3" xfId="0" applyNumberFormat="1" applyFont="1" applyFill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59" fontId="16" fillId="4" borderId="3" xfId="0" quotePrefix="1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87" fontId="5" fillId="0" borderId="1" xfId="1" applyNumberFormat="1" applyFont="1" applyFill="1" applyBorder="1" applyAlignment="1">
      <alignment horizontal="center" wrapText="1"/>
    </xf>
    <xf numFmtId="0" fontId="16" fillId="4" borderId="5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0" borderId="3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0" fontId="26" fillId="0" borderId="3" xfId="1" applyNumberFormat="1" applyFont="1" applyBorder="1" applyAlignment="1">
      <alignment horizontal="center" vertical="center" wrapText="1"/>
    </xf>
    <xf numFmtId="0" fontId="26" fillId="0" borderId="4" xfId="1" applyNumberFormat="1" applyFont="1" applyBorder="1" applyAlignment="1">
      <alignment horizontal="center" vertical="center" wrapText="1"/>
    </xf>
    <xf numFmtId="0" fontId="26" fillId="0" borderId="5" xfId="1" applyNumberFormat="1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87" fontId="35" fillId="4" borderId="0" xfId="1" applyNumberFormat="1" applyFont="1" applyFill="1" applyBorder="1" applyAlignment="1">
      <alignment horizontal="center" wrapText="1"/>
    </xf>
    <xf numFmtId="0" fontId="34" fillId="4" borderId="3" xfId="0" applyFont="1" applyFill="1" applyBorder="1" applyAlignment="1">
      <alignment horizontal="center" vertical="center" shrinkToFit="1"/>
    </xf>
    <xf numFmtId="0" fontId="34" fillId="4" borderId="5" xfId="0" applyFont="1" applyFill="1" applyBorder="1" applyAlignment="1">
      <alignment horizontal="center" vertical="center" shrinkToFit="1"/>
    </xf>
    <xf numFmtId="0" fontId="34" fillId="4" borderId="3" xfId="1" applyNumberFormat="1" applyFont="1" applyFill="1" applyBorder="1" applyAlignment="1">
      <alignment horizontal="center" vertical="center"/>
    </xf>
    <xf numFmtId="0" fontId="34" fillId="4" borderId="5" xfId="1" applyNumberFormat="1" applyFont="1" applyFill="1" applyBorder="1" applyAlignment="1">
      <alignment horizontal="center" vertical="center"/>
    </xf>
    <xf numFmtId="59" fontId="34" fillId="4" borderId="3" xfId="0" quotePrefix="1" applyNumberFormat="1" applyFont="1" applyFill="1" applyBorder="1" applyAlignment="1">
      <alignment horizontal="center" vertical="center"/>
    </xf>
    <xf numFmtId="0" fontId="34" fillId="4" borderId="5" xfId="0" applyNumberFormat="1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/>
    </xf>
    <xf numFmtId="0" fontId="34" fillId="4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/>
    </xf>
    <xf numFmtId="0" fontId="34" fillId="4" borderId="3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shrinkToFit="1"/>
    </xf>
    <xf numFmtId="1" fontId="34" fillId="4" borderId="5" xfId="0" applyNumberFormat="1" applyFont="1" applyFill="1" applyBorder="1" applyAlignment="1">
      <alignment horizontal="center" shrinkToFit="1"/>
    </xf>
    <xf numFmtId="0" fontId="31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6" fillId="0" borderId="27" xfId="0" applyFont="1" applyFill="1" applyBorder="1" applyAlignment="1">
      <alignment horizontal="left"/>
    </xf>
    <xf numFmtId="61" fontId="31" fillId="0" borderId="0" xfId="1" applyNumberFormat="1" applyFont="1" applyFill="1" applyAlignment="1">
      <alignment horizontal="center" shrinkToFit="1"/>
    </xf>
    <xf numFmtId="0" fontId="26" fillId="4" borderId="0" xfId="0" applyFont="1" applyFill="1" applyAlignment="1">
      <alignment horizontal="center"/>
    </xf>
    <xf numFmtId="0" fontId="31" fillId="4" borderId="2" xfId="0" applyFont="1" applyFill="1" applyBorder="1" applyAlignment="1">
      <alignment horizontal="left"/>
    </xf>
    <xf numFmtId="0" fontId="31" fillId="4" borderId="0" xfId="0" applyFont="1" applyFill="1" applyAlignment="1">
      <alignment horizontal="left"/>
    </xf>
    <xf numFmtId="0" fontId="14" fillId="0" borderId="2" xfId="0" applyFont="1" applyBorder="1" applyAlignment="1">
      <alignment horizontal="center"/>
    </xf>
    <xf numFmtId="61" fontId="42" fillId="0" borderId="0" xfId="1" applyNumberFormat="1" applyFont="1" applyFill="1" applyAlignment="1">
      <alignment horizontal="center" shrinkToFit="1"/>
    </xf>
    <xf numFmtId="0" fontId="27" fillId="4" borderId="0" xfId="0" applyFont="1" applyFill="1" applyAlignment="1">
      <alignment horizontal="center"/>
    </xf>
    <xf numFmtId="59" fontId="45" fillId="4" borderId="3" xfId="0" quotePrefix="1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left"/>
    </xf>
    <xf numFmtId="0" fontId="42" fillId="4" borderId="0" xfId="0" applyFont="1" applyFill="1" applyAlignment="1">
      <alignment horizontal="left"/>
    </xf>
    <xf numFmtId="187" fontId="46" fillId="0" borderId="1" xfId="1" applyNumberFormat="1" applyFont="1" applyFill="1" applyBorder="1" applyAlignment="1">
      <alignment horizontal="center" wrapText="1"/>
    </xf>
    <xf numFmtId="0" fontId="45" fillId="4" borderId="3" xfId="0" applyFont="1" applyFill="1" applyBorder="1" applyAlignment="1">
      <alignment horizontal="center" vertical="center" shrinkToFit="1"/>
    </xf>
    <xf numFmtId="0" fontId="45" fillId="4" borderId="5" xfId="0" applyFont="1" applyFill="1" applyBorder="1" applyAlignment="1">
      <alignment horizontal="center" vertical="center" shrinkToFit="1"/>
    </xf>
    <xf numFmtId="0" fontId="45" fillId="4" borderId="3" xfId="1" applyNumberFormat="1" applyFont="1" applyFill="1" applyBorder="1" applyAlignment="1">
      <alignment horizontal="center" vertical="center"/>
    </xf>
    <xf numFmtId="0" fontId="45" fillId="4" borderId="5" xfId="1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42" fillId="4" borderId="2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/>
    </xf>
    <xf numFmtId="0" fontId="45" fillId="4" borderId="3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1" fontId="45" fillId="4" borderId="3" xfId="0" applyNumberFormat="1" applyFont="1" applyFill="1" applyBorder="1" applyAlignment="1">
      <alignment horizontal="center" shrinkToFit="1"/>
    </xf>
    <xf numFmtId="0" fontId="45" fillId="4" borderId="2" xfId="0" applyFont="1" applyFill="1" applyBorder="1" applyAlignment="1">
      <alignment horizontal="center"/>
    </xf>
    <xf numFmtId="0" fontId="45" fillId="4" borderId="3" xfId="0" applyNumberFormat="1" applyFont="1" applyFill="1" applyBorder="1" applyAlignment="1">
      <alignment horizontal="center" vertical="center"/>
    </xf>
    <xf numFmtId="0" fontId="45" fillId="0" borderId="3" xfId="0" applyNumberFormat="1" applyFont="1" applyFill="1" applyBorder="1" applyAlignment="1">
      <alignment horizontal="center" vertical="center"/>
    </xf>
    <xf numFmtId="0" fontId="45" fillId="0" borderId="5" xfId="0" applyNumberFormat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/>
    </xf>
    <xf numFmtId="1" fontId="45" fillId="4" borderId="5" xfId="0" applyNumberFormat="1" applyFont="1" applyFill="1" applyBorder="1" applyAlignment="1">
      <alignment horizontal="center" shrinkToFit="1"/>
    </xf>
    <xf numFmtId="43" fontId="53" fillId="0" borderId="9" xfId="1" applyFont="1" applyFill="1" applyBorder="1" applyAlignment="1">
      <alignment horizontal="center"/>
    </xf>
    <xf numFmtId="0" fontId="34" fillId="0" borderId="4" xfId="0" applyNumberFormat="1" applyFont="1" applyFill="1" applyBorder="1" applyAlignment="1">
      <alignment horizontal="center" vertical="center"/>
    </xf>
    <xf numFmtId="43" fontId="56" fillId="0" borderId="8" xfId="1" applyFont="1" applyFill="1" applyBorder="1" applyAlignment="1">
      <alignment horizontal="center"/>
    </xf>
    <xf numFmtId="43" fontId="24" fillId="4" borderId="8" xfId="1" applyFont="1" applyFill="1" applyBorder="1" applyAlignment="1">
      <alignment horizontal="center"/>
    </xf>
    <xf numFmtId="3" fontId="37" fillId="4" borderId="8" xfId="0" applyNumberFormat="1" applyFont="1" applyFill="1" applyBorder="1" applyAlignment="1">
      <alignment horizontal="center" vertical="center"/>
    </xf>
    <xf numFmtId="61" fontId="26" fillId="4" borderId="10" xfId="0" applyNumberFormat="1" applyFont="1" applyFill="1" applyBorder="1" applyAlignment="1">
      <alignment horizontal="center"/>
    </xf>
    <xf numFmtId="0" fontId="28" fillId="4" borderId="10" xfId="0" applyFont="1" applyFill="1" applyBorder="1" applyAlignment="1">
      <alignment horizontal="left" vertical="center"/>
    </xf>
    <xf numFmtId="0" fontId="37" fillId="4" borderId="10" xfId="0" applyFont="1" applyFill="1" applyBorder="1" applyAlignment="1">
      <alignment horizontal="center" shrinkToFit="1"/>
    </xf>
    <xf numFmtId="61" fontId="37" fillId="4" borderId="10" xfId="0" applyNumberFormat="1" applyFont="1" applyFill="1" applyBorder="1" applyAlignment="1">
      <alignment horizontal="center"/>
    </xf>
    <xf numFmtId="61" fontId="37" fillId="4" borderId="10" xfId="1" applyNumberFormat="1" applyFont="1" applyFill="1" applyBorder="1" applyAlignment="1">
      <alignment horizontal="center"/>
    </xf>
    <xf numFmtId="187" fontId="37" fillId="4" borderId="10" xfId="1" applyNumberFormat="1" applyFont="1" applyFill="1" applyBorder="1" applyAlignment="1">
      <alignment horizontal="center"/>
    </xf>
    <xf numFmtId="61" fontId="37" fillId="0" borderId="10" xfId="1" quotePrefix="1" applyNumberFormat="1" applyFont="1" applyFill="1" applyBorder="1" applyAlignment="1">
      <alignment horizontal="center"/>
    </xf>
    <xf numFmtId="61" fontId="37" fillId="0" borderId="9" xfId="1" quotePrefix="1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/>
    </xf>
    <xf numFmtId="0" fontId="34" fillId="4" borderId="4" xfId="0" applyFont="1" applyFill="1" applyBorder="1" applyAlignment="1">
      <alignment horizontal="center" vertical="center" shrinkToFit="1"/>
    </xf>
    <xf numFmtId="0" fontId="34" fillId="4" borderId="4" xfId="1" applyNumberFormat="1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1" fontId="34" fillId="4" borderId="4" xfId="0" applyNumberFormat="1" applyFont="1" applyFill="1" applyBorder="1" applyAlignment="1">
      <alignment horizontal="center" shrinkToFit="1"/>
    </xf>
    <xf numFmtId="0" fontId="34" fillId="4" borderId="4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3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35" fillId="3" borderId="0" xfId="0" applyFont="1" applyFill="1" applyBorder="1" applyAlignment="1">
      <alignment horizontal="left"/>
    </xf>
    <xf numFmtId="187" fontId="37" fillId="4" borderId="8" xfId="1" applyNumberFormat="1" applyFont="1" applyFill="1" applyBorder="1" applyAlignment="1">
      <alignment horizontal="left"/>
    </xf>
    <xf numFmtId="0" fontId="26" fillId="4" borderId="9" xfId="0" applyFont="1" applyFill="1" applyBorder="1" applyAlignment="1">
      <alignment horizontal="left"/>
    </xf>
    <xf numFmtId="0" fontId="26" fillId="4" borderId="9" xfId="0" applyFont="1" applyFill="1" applyBorder="1" applyAlignment="1">
      <alignment horizontal="center"/>
    </xf>
    <xf numFmtId="0" fontId="37" fillId="4" borderId="9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6"/>
  <sheetViews>
    <sheetView view="pageBreakPreview" topLeftCell="B76" zoomScaleSheetLayoutView="100" workbookViewId="0">
      <selection activeCell="P88" sqref="P88"/>
    </sheetView>
  </sheetViews>
  <sheetFormatPr defaultColWidth="9.125" defaultRowHeight="21" x14ac:dyDescent="0.35"/>
  <cols>
    <col min="1" max="1" width="4.875" style="19" customWidth="1"/>
    <col min="2" max="2" width="29.25" style="15" customWidth="1"/>
    <col min="3" max="3" width="10.875" style="15" customWidth="1"/>
    <col min="4" max="4" width="6.125" style="20" customWidth="1"/>
    <col min="5" max="5" width="6.625" style="21" customWidth="1"/>
    <col min="6" max="6" width="10.75" style="21" customWidth="1"/>
    <col min="7" max="9" width="6.375" style="22" customWidth="1"/>
    <col min="10" max="12" width="6.5" style="23" customWidth="1"/>
    <col min="13" max="13" width="10.125" style="24" customWidth="1"/>
    <col min="14" max="14" width="8.5" style="24" customWidth="1"/>
    <col min="15" max="15" width="8.375" style="24" customWidth="1"/>
    <col min="16" max="17" width="11" style="24" customWidth="1"/>
    <col min="18" max="18" width="10.875" style="24" customWidth="1"/>
    <col min="19" max="19" width="8.875" style="25" customWidth="1"/>
    <col min="20" max="20" width="16.125" style="2" hidden="1" customWidth="1"/>
    <col min="21" max="22" width="15.625" style="2" hidden="1" customWidth="1"/>
    <col min="23" max="23" width="13.75" style="2" hidden="1" customWidth="1"/>
    <col min="24" max="24" width="0.5" style="3" hidden="1" customWidth="1"/>
    <col min="25" max="26" width="9.125" style="3"/>
    <col min="27" max="27" width="9.125" style="4"/>
    <col min="28" max="16384" width="9.125" style="5"/>
  </cols>
  <sheetData>
    <row r="1" spans="1:27" x14ac:dyDescent="0.35">
      <c r="A1" s="809" t="s">
        <v>61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235"/>
    </row>
    <row r="2" spans="1:27" x14ac:dyDescent="0.35">
      <c r="A2" s="234">
        <v>9</v>
      </c>
      <c r="B2" s="791" t="s">
        <v>99</v>
      </c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</row>
    <row r="3" spans="1:27" s="9" customFormat="1" x14ac:dyDescent="0.35">
      <c r="A3" s="792" t="s">
        <v>0</v>
      </c>
      <c r="B3" s="236"/>
      <c r="C3" s="793" t="s">
        <v>1</v>
      </c>
      <c r="D3" s="795" t="s">
        <v>2</v>
      </c>
      <c r="E3" s="797" t="s">
        <v>3</v>
      </c>
      <c r="F3" s="797"/>
      <c r="G3" s="799" t="s">
        <v>4</v>
      </c>
      <c r="H3" s="799"/>
      <c r="I3" s="799"/>
      <c r="J3" s="801" t="s">
        <v>5</v>
      </c>
      <c r="K3" s="801"/>
      <c r="L3" s="801"/>
      <c r="M3" s="802" t="s">
        <v>59</v>
      </c>
      <c r="N3" s="802"/>
      <c r="O3" s="802"/>
      <c r="P3" s="804" t="s">
        <v>60</v>
      </c>
      <c r="Q3" s="804"/>
      <c r="R3" s="804"/>
      <c r="S3" s="807" t="s">
        <v>6</v>
      </c>
      <c r="T3" s="6"/>
      <c r="U3" s="6"/>
      <c r="V3" s="6"/>
      <c r="W3" s="6"/>
      <c r="X3" s="7"/>
      <c r="Y3" s="7"/>
      <c r="Z3" s="7"/>
      <c r="AA3" s="8"/>
    </row>
    <row r="4" spans="1:27" s="9" customFormat="1" x14ac:dyDescent="0.35">
      <c r="A4" s="792"/>
      <c r="B4" s="237" t="s">
        <v>7</v>
      </c>
      <c r="C4" s="794"/>
      <c r="D4" s="796"/>
      <c r="E4" s="798"/>
      <c r="F4" s="798"/>
      <c r="G4" s="800" t="s">
        <v>8</v>
      </c>
      <c r="H4" s="800"/>
      <c r="I4" s="800"/>
      <c r="J4" s="801" t="s">
        <v>9</v>
      </c>
      <c r="K4" s="801"/>
      <c r="L4" s="801"/>
      <c r="M4" s="803"/>
      <c r="N4" s="803"/>
      <c r="O4" s="803"/>
      <c r="P4" s="805"/>
      <c r="Q4" s="805"/>
      <c r="R4" s="805"/>
      <c r="S4" s="807"/>
      <c r="T4" s="810" t="s">
        <v>10</v>
      </c>
      <c r="U4" s="810"/>
      <c r="V4" s="810"/>
      <c r="W4" s="810"/>
      <c r="X4" s="810"/>
      <c r="Y4" s="7"/>
      <c r="Z4" s="7"/>
      <c r="AA4" s="8"/>
    </row>
    <row r="5" spans="1:27" s="9" customFormat="1" x14ac:dyDescent="0.35">
      <c r="A5" s="792"/>
      <c r="B5" s="237" t="s">
        <v>11</v>
      </c>
      <c r="C5" s="793" t="s">
        <v>12</v>
      </c>
      <c r="D5" s="795" t="s">
        <v>13</v>
      </c>
      <c r="E5" s="238" t="s">
        <v>2</v>
      </c>
      <c r="F5" s="238" t="s">
        <v>14</v>
      </c>
      <c r="G5" s="806">
        <v>2561</v>
      </c>
      <c r="H5" s="806">
        <v>2562</v>
      </c>
      <c r="I5" s="806">
        <v>2563</v>
      </c>
      <c r="J5" s="806">
        <v>2561</v>
      </c>
      <c r="K5" s="806">
        <v>2562</v>
      </c>
      <c r="L5" s="806">
        <v>2563</v>
      </c>
      <c r="M5" s="806">
        <v>2561</v>
      </c>
      <c r="N5" s="806">
        <v>2562</v>
      </c>
      <c r="O5" s="806">
        <v>2563</v>
      </c>
      <c r="P5" s="806">
        <v>2561</v>
      </c>
      <c r="Q5" s="806">
        <v>2562</v>
      </c>
      <c r="R5" s="806">
        <v>2563</v>
      </c>
      <c r="S5" s="807"/>
      <c r="T5" s="10" t="s">
        <v>15</v>
      </c>
      <c r="U5" s="11" t="s">
        <v>16</v>
      </c>
      <c r="V5" s="11" t="s">
        <v>17</v>
      </c>
      <c r="W5" s="11" t="s">
        <v>18</v>
      </c>
      <c r="X5" s="12" t="s">
        <v>19</v>
      </c>
      <c r="Y5" s="7"/>
      <c r="Z5" s="7"/>
      <c r="AA5" s="8"/>
    </row>
    <row r="6" spans="1:27" s="9" customFormat="1" x14ac:dyDescent="0.35">
      <c r="A6" s="792"/>
      <c r="B6" s="239"/>
      <c r="C6" s="794"/>
      <c r="D6" s="811"/>
      <c r="E6" s="238" t="s">
        <v>20</v>
      </c>
      <c r="F6" s="240" t="s">
        <v>58</v>
      </c>
      <c r="G6" s="803"/>
      <c r="H6" s="803"/>
      <c r="I6" s="803"/>
      <c r="J6" s="803"/>
      <c r="K6" s="803"/>
      <c r="L6" s="803"/>
      <c r="M6" s="803"/>
      <c r="N6" s="803"/>
      <c r="O6" s="803"/>
      <c r="P6" s="803"/>
      <c r="Q6" s="803"/>
      <c r="R6" s="803"/>
      <c r="S6" s="807"/>
      <c r="T6" s="13"/>
      <c r="U6" s="13"/>
      <c r="V6" s="13"/>
      <c r="W6" s="13"/>
      <c r="X6" s="14"/>
      <c r="Y6" s="7"/>
      <c r="Z6" s="7"/>
      <c r="AA6" s="8"/>
    </row>
    <row r="7" spans="1:27" s="145" customFormat="1" x14ac:dyDescent="0.35">
      <c r="A7" s="241">
        <v>1</v>
      </c>
      <c r="B7" s="95" t="s">
        <v>62</v>
      </c>
      <c r="C7" s="242" t="s">
        <v>22</v>
      </c>
      <c r="D7" s="243">
        <v>1</v>
      </c>
      <c r="E7" s="243">
        <v>1</v>
      </c>
      <c r="F7" s="243">
        <v>597120</v>
      </c>
      <c r="G7" s="243">
        <v>1</v>
      </c>
      <c r="H7" s="243">
        <v>1</v>
      </c>
      <c r="I7" s="243">
        <v>1</v>
      </c>
      <c r="J7" s="244">
        <v>0</v>
      </c>
      <c r="K7" s="244">
        <v>0</v>
      </c>
      <c r="L7" s="244">
        <v>0</v>
      </c>
      <c r="M7" s="243">
        <v>16440</v>
      </c>
      <c r="N7" s="243">
        <v>16440</v>
      </c>
      <c r="O7" s="243">
        <v>16560</v>
      </c>
      <c r="P7" s="245">
        <f>+F7+M7</f>
        <v>613560</v>
      </c>
      <c r="Q7" s="245">
        <f t="shared" ref="Q7:R9" si="0">+P7+N7</f>
        <v>630000</v>
      </c>
      <c r="R7" s="245">
        <f t="shared" si="0"/>
        <v>646560</v>
      </c>
      <c r="S7" s="188"/>
      <c r="T7" s="144">
        <f>30100</f>
        <v>30100</v>
      </c>
      <c r="U7" s="144">
        <v>31290</v>
      </c>
      <c r="V7" s="144">
        <v>31900</v>
      </c>
      <c r="W7" s="144">
        <v>32510</v>
      </c>
      <c r="X7" s="145">
        <v>11200</v>
      </c>
    </row>
    <row r="8" spans="1:27" s="145" customFormat="1" x14ac:dyDescent="0.35">
      <c r="A8" s="246">
        <v>2</v>
      </c>
      <c r="B8" s="168" t="s">
        <v>63</v>
      </c>
      <c r="C8" s="174" t="s">
        <v>23</v>
      </c>
      <c r="D8" s="247">
        <v>1</v>
      </c>
      <c r="E8" s="247">
        <v>1</v>
      </c>
      <c r="F8" s="247">
        <v>384720</v>
      </c>
      <c r="G8" s="247">
        <v>1</v>
      </c>
      <c r="H8" s="247">
        <v>1</v>
      </c>
      <c r="I8" s="247">
        <v>1</v>
      </c>
      <c r="J8" s="146">
        <v>0</v>
      </c>
      <c r="K8" s="146">
        <v>0</v>
      </c>
      <c r="L8" s="146">
        <v>0</v>
      </c>
      <c r="M8" s="247">
        <v>13440</v>
      </c>
      <c r="N8" s="247">
        <v>13320</v>
      </c>
      <c r="O8" s="247">
        <v>13080</v>
      </c>
      <c r="P8" s="248">
        <f>+F8+M8</f>
        <v>398160</v>
      </c>
      <c r="Q8" s="248">
        <f t="shared" si="0"/>
        <v>411480</v>
      </c>
      <c r="R8" s="248">
        <f t="shared" si="0"/>
        <v>424560</v>
      </c>
      <c r="S8" s="179"/>
      <c r="T8" s="144">
        <v>25470</v>
      </c>
      <c r="U8" s="144">
        <v>26460</v>
      </c>
      <c r="V8" s="144">
        <v>27800</v>
      </c>
      <c r="W8" s="144">
        <v>28350</v>
      </c>
      <c r="X8" s="145">
        <v>11200</v>
      </c>
    </row>
    <row r="9" spans="1:27" s="147" customFormat="1" x14ac:dyDescent="0.35">
      <c r="A9" s="249">
        <v>3</v>
      </c>
      <c r="B9" s="250" t="s">
        <v>24</v>
      </c>
      <c r="C9" s="176" t="s">
        <v>51</v>
      </c>
      <c r="D9" s="247">
        <v>1</v>
      </c>
      <c r="E9" s="146">
        <v>0</v>
      </c>
      <c r="F9" s="247">
        <v>0</v>
      </c>
      <c r="G9" s="247">
        <v>1</v>
      </c>
      <c r="H9" s="247">
        <v>1</v>
      </c>
      <c r="I9" s="247">
        <v>1</v>
      </c>
      <c r="J9" s="322" t="s">
        <v>173</v>
      </c>
      <c r="K9" s="146">
        <v>0</v>
      </c>
      <c r="L9" s="146">
        <v>0</v>
      </c>
      <c r="M9" s="251">
        <v>355320</v>
      </c>
      <c r="N9" s="251">
        <v>12000</v>
      </c>
      <c r="O9" s="251">
        <v>12000</v>
      </c>
      <c r="P9" s="248">
        <f>+F9+M9</f>
        <v>355320</v>
      </c>
      <c r="Q9" s="248">
        <f t="shared" si="0"/>
        <v>367320</v>
      </c>
      <c r="R9" s="248">
        <f t="shared" si="0"/>
        <v>379320</v>
      </c>
      <c r="S9" s="180" t="s">
        <v>145</v>
      </c>
      <c r="T9" s="144">
        <v>20225</v>
      </c>
      <c r="U9" s="144">
        <v>8580</v>
      </c>
      <c r="V9" s="144">
        <v>8580</v>
      </c>
      <c r="W9" s="144">
        <v>8580</v>
      </c>
      <c r="X9" s="145"/>
      <c r="Y9" s="145"/>
      <c r="Z9" s="145"/>
    </row>
    <row r="10" spans="1:27" s="147" customFormat="1" x14ac:dyDescent="0.35">
      <c r="A10" s="249"/>
      <c r="B10" s="252" t="s">
        <v>64</v>
      </c>
      <c r="C10" s="253"/>
      <c r="D10" s="254"/>
      <c r="E10" s="254"/>
      <c r="F10" s="254"/>
      <c r="G10" s="254"/>
      <c r="H10" s="254"/>
      <c r="I10" s="254"/>
      <c r="J10" s="146"/>
      <c r="K10" s="146">
        <v>0</v>
      </c>
      <c r="L10" s="146">
        <v>0</v>
      </c>
      <c r="M10" s="254"/>
      <c r="N10" s="254"/>
      <c r="O10" s="254"/>
      <c r="P10" s="255"/>
      <c r="Q10" s="255"/>
      <c r="R10" s="255"/>
      <c r="S10" s="180"/>
      <c r="T10" s="148"/>
      <c r="U10" s="148"/>
      <c r="V10" s="148"/>
      <c r="W10" s="148"/>
      <c r="X10" s="145"/>
      <c r="Y10" s="145"/>
      <c r="Z10" s="145"/>
    </row>
    <row r="11" spans="1:27" s="147" customFormat="1" x14ac:dyDescent="0.35">
      <c r="A11" s="249">
        <v>4</v>
      </c>
      <c r="B11" s="250" t="s">
        <v>65</v>
      </c>
      <c r="C11" s="176" t="s">
        <v>23</v>
      </c>
      <c r="D11" s="247">
        <v>1</v>
      </c>
      <c r="E11" s="146">
        <v>0</v>
      </c>
      <c r="F11" s="247">
        <v>435600</v>
      </c>
      <c r="G11" s="247">
        <v>1</v>
      </c>
      <c r="H11" s="247">
        <v>1</v>
      </c>
      <c r="I11" s="247">
        <v>1</v>
      </c>
      <c r="J11" s="146">
        <v>0</v>
      </c>
      <c r="K11" s="146">
        <v>0</v>
      </c>
      <c r="L11" s="146">
        <v>0</v>
      </c>
      <c r="M11" s="247">
        <v>13620</v>
      </c>
      <c r="N11" s="247">
        <v>13620</v>
      </c>
      <c r="O11" s="247">
        <v>13620</v>
      </c>
      <c r="P11" s="248">
        <f t="shared" ref="P11:P21" si="1">+F11+M11</f>
        <v>449220</v>
      </c>
      <c r="Q11" s="248">
        <f t="shared" ref="Q11:Q21" si="2">+P11+N11</f>
        <v>462840</v>
      </c>
      <c r="R11" s="248">
        <f t="shared" ref="R11:R21" si="3">+Q11+O11</f>
        <v>476460</v>
      </c>
      <c r="S11" s="180" t="s">
        <v>66</v>
      </c>
      <c r="T11" s="144">
        <v>30590</v>
      </c>
      <c r="U11" s="144">
        <v>13920</v>
      </c>
      <c r="V11" s="144">
        <v>13920</v>
      </c>
      <c r="W11" s="144">
        <v>13920</v>
      </c>
      <c r="X11" s="145">
        <v>3500</v>
      </c>
      <c r="Y11" s="145"/>
      <c r="Z11" s="145"/>
    </row>
    <row r="12" spans="1:27" s="147" customFormat="1" x14ac:dyDescent="0.35">
      <c r="A12" s="249">
        <v>5</v>
      </c>
      <c r="B12" s="324" t="s">
        <v>174</v>
      </c>
      <c r="C12" s="176" t="s">
        <v>23</v>
      </c>
      <c r="D12" s="247">
        <v>1</v>
      </c>
      <c r="E12" s="146">
        <v>0</v>
      </c>
      <c r="F12" s="247">
        <v>411600</v>
      </c>
      <c r="G12" s="247">
        <v>1</v>
      </c>
      <c r="H12" s="247">
        <v>1</v>
      </c>
      <c r="I12" s="247">
        <v>1</v>
      </c>
      <c r="J12" s="146">
        <v>0</v>
      </c>
      <c r="K12" s="146">
        <v>0</v>
      </c>
      <c r="L12" s="146">
        <v>0</v>
      </c>
      <c r="M12" s="247">
        <v>13620</v>
      </c>
      <c r="N12" s="247">
        <v>13620</v>
      </c>
      <c r="O12" s="247">
        <v>13620</v>
      </c>
      <c r="P12" s="248">
        <f t="shared" ref="P12" si="4">+F12+M12</f>
        <v>425220</v>
      </c>
      <c r="Q12" s="248">
        <f t="shared" ref="Q12" si="5">+P12+N12</f>
        <v>438840</v>
      </c>
      <c r="R12" s="248">
        <f t="shared" ref="R12" si="6">+Q12+O12</f>
        <v>452460</v>
      </c>
      <c r="S12" s="180" t="s">
        <v>66</v>
      </c>
      <c r="T12" s="144"/>
      <c r="U12" s="144"/>
      <c r="V12" s="144"/>
      <c r="W12" s="144"/>
      <c r="X12" s="145"/>
      <c r="Y12" s="145"/>
      <c r="Z12" s="145"/>
    </row>
    <row r="13" spans="1:27" s="147" customFormat="1" x14ac:dyDescent="0.35">
      <c r="A13" s="249">
        <v>6</v>
      </c>
      <c r="B13" s="330" t="s">
        <v>189</v>
      </c>
      <c r="C13" s="176" t="s">
        <v>23</v>
      </c>
      <c r="D13" s="247">
        <v>1</v>
      </c>
      <c r="E13" s="146">
        <v>1</v>
      </c>
      <c r="F13" s="247">
        <v>367320</v>
      </c>
      <c r="G13" s="247">
        <v>1</v>
      </c>
      <c r="H13" s="247">
        <v>1</v>
      </c>
      <c r="I13" s="247">
        <v>1</v>
      </c>
      <c r="J13" s="146">
        <v>0</v>
      </c>
      <c r="K13" s="146">
        <v>0</v>
      </c>
      <c r="L13" s="146">
        <v>0</v>
      </c>
      <c r="M13" s="247">
        <v>13320</v>
      </c>
      <c r="N13" s="247">
        <v>13440</v>
      </c>
      <c r="O13" s="247">
        <v>13320</v>
      </c>
      <c r="P13" s="248">
        <f t="shared" ref="P13:P14" si="7">+F13+M13</f>
        <v>380640</v>
      </c>
      <c r="Q13" s="248">
        <f t="shared" ref="Q13:Q14" si="8">+P13+N13</f>
        <v>394080</v>
      </c>
      <c r="R13" s="248">
        <f t="shared" ref="R13:R14" si="9">+Q13+O13</f>
        <v>407400</v>
      </c>
      <c r="S13" s="180"/>
      <c r="T13" s="144"/>
      <c r="U13" s="144"/>
      <c r="V13" s="144"/>
      <c r="W13" s="144"/>
      <c r="X13" s="145"/>
      <c r="Y13" s="145"/>
      <c r="Z13" s="145"/>
    </row>
    <row r="14" spans="1:27" s="147" customFormat="1" x14ac:dyDescent="0.35">
      <c r="A14" s="249">
        <v>7</v>
      </c>
      <c r="B14" s="324" t="s">
        <v>175</v>
      </c>
      <c r="C14" s="176" t="s">
        <v>23</v>
      </c>
      <c r="D14" s="247">
        <v>1</v>
      </c>
      <c r="E14" s="146">
        <v>1</v>
      </c>
      <c r="F14" s="247">
        <v>341760</v>
      </c>
      <c r="G14" s="247">
        <v>1</v>
      </c>
      <c r="H14" s="247">
        <v>1</v>
      </c>
      <c r="I14" s="247">
        <v>1</v>
      </c>
      <c r="J14" s="146">
        <v>0</v>
      </c>
      <c r="K14" s="146">
        <v>0</v>
      </c>
      <c r="L14" s="146">
        <v>0</v>
      </c>
      <c r="M14" s="247">
        <v>12600</v>
      </c>
      <c r="N14" s="247">
        <v>12960</v>
      </c>
      <c r="O14" s="247">
        <v>13320</v>
      </c>
      <c r="P14" s="248">
        <f t="shared" si="7"/>
        <v>354360</v>
      </c>
      <c r="Q14" s="248">
        <f t="shared" si="8"/>
        <v>367320</v>
      </c>
      <c r="R14" s="248">
        <f t="shared" si="9"/>
        <v>380640</v>
      </c>
      <c r="S14" s="180"/>
      <c r="T14" s="144"/>
      <c r="U14" s="144"/>
      <c r="V14" s="144"/>
      <c r="W14" s="144"/>
      <c r="X14" s="145"/>
      <c r="Y14" s="145"/>
      <c r="Z14" s="145"/>
    </row>
    <row r="15" spans="1:27" s="147" customFormat="1" x14ac:dyDescent="0.35">
      <c r="A15" s="249">
        <v>8</v>
      </c>
      <c r="B15" s="250" t="s">
        <v>28</v>
      </c>
      <c r="C15" s="176" t="s">
        <v>26</v>
      </c>
      <c r="D15" s="247">
        <v>1</v>
      </c>
      <c r="E15" s="247">
        <v>1</v>
      </c>
      <c r="F15" s="247">
        <v>276960</v>
      </c>
      <c r="G15" s="247">
        <v>1</v>
      </c>
      <c r="H15" s="247">
        <v>1</v>
      </c>
      <c r="I15" s="247">
        <v>1</v>
      </c>
      <c r="J15" s="146">
        <v>0</v>
      </c>
      <c r="K15" s="146">
        <v>0</v>
      </c>
      <c r="L15" s="146">
        <v>0</v>
      </c>
      <c r="M15" s="247">
        <v>11160</v>
      </c>
      <c r="N15" s="247">
        <v>11520</v>
      </c>
      <c r="O15" s="247">
        <v>12000</v>
      </c>
      <c r="P15" s="248">
        <f t="shared" si="1"/>
        <v>288120</v>
      </c>
      <c r="Q15" s="248">
        <f t="shared" si="2"/>
        <v>299640</v>
      </c>
      <c r="R15" s="248">
        <f t="shared" si="3"/>
        <v>311640</v>
      </c>
      <c r="S15" s="181"/>
      <c r="T15" s="144">
        <v>15410</v>
      </c>
      <c r="U15" s="144">
        <v>15720</v>
      </c>
      <c r="V15" s="144">
        <v>16340</v>
      </c>
      <c r="W15" s="144">
        <v>16960</v>
      </c>
      <c r="X15" s="145"/>
      <c r="Y15" s="145"/>
      <c r="Z15" s="145"/>
    </row>
    <row r="16" spans="1:27" s="147" customFormat="1" x14ac:dyDescent="0.35">
      <c r="A16" s="249">
        <v>9</v>
      </c>
      <c r="B16" s="250" t="s">
        <v>25</v>
      </c>
      <c r="C16" s="176" t="s">
        <v>42</v>
      </c>
      <c r="D16" s="247">
        <v>1</v>
      </c>
      <c r="E16" s="247">
        <v>1</v>
      </c>
      <c r="F16" s="247">
        <v>253680</v>
      </c>
      <c r="G16" s="247">
        <v>1</v>
      </c>
      <c r="H16" s="247">
        <v>1</v>
      </c>
      <c r="I16" s="247">
        <v>1</v>
      </c>
      <c r="J16" s="146">
        <v>0</v>
      </c>
      <c r="K16" s="146">
        <v>0</v>
      </c>
      <c r="L16" s="146">
        <v>0</v>
      </c>
      <c r="M16" s="247">
        <v>8880</v>
      </c>
      <c r="N16" s="247">
        <v>8640</v>
      </c>
      <c r="O16" s="247">
        <v>8880</v>
      </c>
      <c r="P16" s="248">
        <f t="shared" si="1"/>
        <v>262560</v>
      </c>
      <c r="Q16" s="248">
        <f t="shared" si="2"/>
        <v>271200</v>
      </c>
      <c r="R16" s="248">
        <f t="shared" si="3"/>
        <v>280080</v>
      </c>
      <c r="S16" s="181"/>
      <c r="T16" s="144">
        <v>23550</v>
      </c>
      <c r="U16" s="144">
        <v>24490</v>
      </c>
      <c r="V16" s="144">
        <v>25470</v>
      </c>
      <c r="W16" s="144">
        <v>26460</v>
      </c>
      <c r="X16" s="145"/>
      <c r="Y16" s="145"/>
      <c r="Z16" s="145"/>
    </row>
    <row r="17" spans="1:26" s="147" customFormat="1" x14ac:dyDescent="0.35">
      <c r="A17" s="249">
        <v>10</v>
      </c>
      <c r="B17" s="250" t="s">
        <v>27</v>
      </c>
      <c r="C17" s="176" t="s">
        <v>26</v>
      </c>
      <c r="D17" s="247">
        <v>1</v>
      </c>
      <c r="E17" s="247">
        <v>1</v>
      </c>
      <c r="F17" s="247">
        <v>282600</v>
      </c>
      <c r="G17" s="247">
        <v>1</v>
      </c>
      <c r="H17" s="247">
        <v>1</v>
      </c>
      <c r="I17" s="247">
        <v>1</v>
      </c>
      <c r="J17" s="146">
        <v>0</v>
      </c>
      <c r="K17" s="146">
        <v>0</v>
      </c>
      <c r="L17" s="146">
        <v>0</v>
      </c>
      <c r="M17" s="251">
        <v>11280</v>
      </c>
      <c r="N17" s="251">
        <v>11760</v>
      </c>
      <c r="O17" s="251">
        <v>11880</v>
      </c>
      <c r="P17" s="248">
        <f t="shared" si="1"/>
        <v>293880</v>
      </c>
      <c r="Q17" s="248">
        <f t="shared" si="2"/>
        <v>305640</v>
      </c>
      <c r="R17" s="248">
        <f t="shared" si="3"/>
        <v>317520</v>
      </c>
      <c r="S17" s="181"/>
      <c r="T17" s="144">
        <v>20225</v>
      </c>
      <c r="U17" s="144">
        <v>8580</v>
      </c>
      <c r="V17" s="144">
        <v>8580</v>
      </c>
      <c r="W17" s="144">
        <v>8580</v>
      </c>
      <c r="X17" s="145"/>
      <c r="Y17" s="145"/>
      <c r="Z17" s="145"/>
    </row>
    <row r="18" spans="1:26" s="147" customFormat="1" x14ac:dyDescent="0.35">
      <c r="A18" s="249">
        <v>11</v>
      </c>
      <c r="B18" s="250" t="s">
        <v>27</v>
      </c>
      <c r="C18" s="176" t="s">
        <v>26</v>
      </c>
      <c r="D18" s="247">
        <v>1</v>
      </c>
      <c r="E18" s="247">
        <v>1</v>
      </c>
      <c r="F18" s="247">
        <v>271440</v>
      </c>
      <c r="G18" s="247">
        <v>1</v>
      </c>
      <c r="H18" s="247">
        <v>1</v>
      </c>
      <c r="I18" s="247">
        <v>1</v>
      </c>
      <c r="J18" s="146"/>
      <c r="K18" s="146"/>
      <c r="L18" s="146"/>
      <c r="M18" s="251">
        <v>11160</v>
      </c>
      <c r="N18" s="251">
        <v>11280</v>
      </c>
      <c r="O18" s="251">
        <v>11760</v>
      </c>
      <c r="P18" s="248">
        <f t="shared" ref="P18" si="10">+F18+M18</f>
        <v>282600</v>
      </c>
      <c r="Q18" s="248">
        <f t="shared" ref="Q18" si="11">+P18+N18</f>
        <v>293880</v>
      </c>
      <c r="R18" s="248">
        <f t="shared" ref="R18" si="12">+Q18+O18</f>
        <v>305640</v>
      </c>
      <c r="S18" s="181"/>
      <c r="T18" s="144"/>
      <c r="U18" s="144"/>
      <c r="V18" s="144"/>
      <c r="W18" s="144"/>
      <c r="X18" s="145"/>
      <c r="Y18" s="145"/>
      <c r="Z18" s="145"/>
    </row>
    <row r="19" spans="1:26" s="147" customFormat="1" x14ac:dyDescent="0.35">
      <c r="A19" s="249">
        <v>12</v>
      </c>
      <c r="B19" s="250" t="s">
        <v>30</v>
      </c>
      <c r="C19" s="176" t="s">
        <v>51</v>
      </c>
      <c r="D19" s="247">
        <v>1</v>
      </c>
      <c r="E19" s="146">
        <v>0</v>
      </c>
      <c r="F19" s="247">
        <v>355320</v>
      </c>
      <c r="G19" s="247">
        <v>1</v>
      </c>
      <c r="H19" s="247">
        <v>1</v>
      </c>
      <c r="I19" s="247">
        <v>1</v>
      </c>
      <c r="J19" s="146">
        <v>0</v>
      </c>
      <c r="K19" s="146">
        <v>0</v>
      </c>
      <c r="L19" s="146">
        <v>0</v>
      </c>
      <c r="M19" s="251">
        <v>12000</v>
      </c>
      <c r="N19" s="251">
        <v>12000</v>
      </c>
      <c r="O19" s="251">
        <v>12000</v>
      </c>
      <c r="P19" s="248">
        <f t="shared" si="1"/>
        <v>367320</v>
      </c>
      <c r="Q19" s="248">
        <f t="shared" si="2"/>
        <v>379320</v>
      </c>
      <c r="R19" s="248">
        <f t="shared" si="3"/>
        <v>391320</v>
      </c>
      <c r="S19" s="180" t="s">
        <v>66</v>
      </c>
      <c r="T19" s="144">
        <v>16960</v>
      </c>
      <c r="U19" s="144">
        <v>17570</v>
      </c>
      <c r="V19" s="144">
        <v>18190</v>
      </c>
      <c r="W19" s="144">
        <v>18790</v>
      </c>
      <c r="X19" s="145"/>
      <c r="Y19" s="145"/>
      <c r="Z19" s="145"/>
    </row>
    <row r="20" spans="1:26" s="147" customFormat="1" x14ac:dyDescent="0.35">
      <c r="A20" s="249">
        <v>13</v>
      </c>
      <c r="B20" s="250" t="s">
        <v>31</v>
      </c>
      <c r="C20" s="256" t="s">
        <v>52</v>
      </c>
      <c r="D20" s="247">
        <v>1</v>
      </c>
      <c r="E20" s="146">
        <v>0</v>
      </c>
      <c r="F20" s="247">
        <v>297900</v>
      </c>
      <c r="G20" s="247">
        <v>1</v>
      </c>
      <c r="H20" s="247">
        <v>1</v>
      </c>
      <c r="I20" s="247">
        <v>1</v>
      </c>
      <c r="J20" s="146">
        <v>0</v>
      </c>
      <c r="K20" s="146">
        <v>0</v>
      </c>
      <c r="L20" s="146">
        <v>0</v>
      </c>
      <c r="M20" s="247">
        <v>9720</v>
      </c>
      <c r="N20" s="247">
        <v>9720</v>
      </c>
      <c r="O20" s="247">
        <v>9720</v>
      </c>
      <c r="P20" s="248">
        <f t="shared" si="1"/>
        <v>307620</v>
      </c>
      <c r="Q20" s="248">
        <f t="shared" si="2"/>
        <v>317340</v>
      </c>
      <c r="R20" s="248">
        <f t="shared" si="3"/>
        <v>327060</v>
      </c>
      <c r="S20" s="180" t="s">
        <v>66</v>
      </c>
      <c r="T20" s="144">
        <v>15920</v>
      </c>
      <c r="U20" s="144">
        <v>16550</v>
      </c>
      <c r="V20" s="144">
        <v>17200</v>
      </c>
      <c r="W20" s="144">
        <v>17890</v>
      </c>
      <c r="X20" s="145"/>
      <c r="Y20" s="145"/>
      <c r="Z20" s="145"/>
    </row>
    <row r="21" spans="1:26" s="147" customFormat="1" x14ac:dyDescent="0.35">
      <c r="A21" s="249">
        <v>14</v>
      </c>
      <c r="B21" s="257" t="s">
        <v>32</v>
      </c>
      <c r="C21" s="256" t="s">
        <v>52</v>
      </c>
      <c r="D21" s="247">
        <v>1</v>
      </c>
      <c r="E21" s="146">
        <v>0</v>
      </c>
      <c r="F21" s="247">
        <v>297900</v>
      </c>
      <c r="G21" s="247">
        <v>1</v>
      </c>
      <c r="H21" s="247">
        <v>1</v>
      </c>
      <c r="I21" s="247">
        <v>1</v>
      </c>
      <c r="J21" s="146">
        <v>0</v>
      </c>
      <c r="K21" s="146">
        <v>0</v>
      </c>
      <c r="L21" s="146">
        <v>0</v>
      </c>
      <c r="M21" s="247">
        <v>9720</v>
      </c>
      <c r="N21" s="247">
        <v>9720</v>
      </c>
      <c r="O21" s="247">
        <v>9720</v>
      </c>
      <c r="P21" s="248">
        <f t="shared" si="1"/>
        <v>307620</v>
      </c>
      <c r="Q21" s="248">
        <f t="shared" si="2"/>
        <v>317340</v>
      </c>
      <c r="R21" s="248">
        <f t="shared" si="3"/>
        <v>327060</v>
      </c>
      <c r="S21" s="180" t="s">
        <v>66</v>
      </c>
      <c r="T21" s="144">
        <v>16580</v>
      </c>
      <c r="U21" s="144">
        <v>7080</v>
      </c>
      <c r="V21" s="144">
        <v>7080</v>
      </c>
      <c r="W21" s="144">
        <v>7080</v>
      </c>
      <c r="X21" s="145"/>
      <c r="Y21" s="145"/>
      <c r="Z21" s="145"/>
    </row>
    <row r="22" spans="1:26" s="147" customFormat="1" x14ac:dyDescent="0.35">
      <c r="A22" s="249"/>
      <c r="B22" s="252" t="s">
        <v>55</v>
      </c>
      <c r="C22" s="176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  <c r="Q22" s="259"/>
      <c r="R22" s="259"/>
      <c r="S22" s="182"/>
      <c r="T22" s="144"/>
      <c r="U22" s="144"/>
      <c r="V22" s="144"/>
      <c r="W22" s="144"/>
      <c r="X22" s="145"/>
      <c r="Y22" s="145"/>
      <c r="Z22" s="145"/>
    </row>
    <row r="23" spans="1:26" s="147" customFormat="1" x14ac:dyDescent="0.35">
      <c r="A23" s="249">
        <v>15</v>
      </c>
      <c r="B23" s="250" t="s">
        <v>96</v>
      </c>
      <c r="C23" s="260" t="s">
        <v>34</v>
      </c>
      <c r="D23" s="247">
        <v>1</v>
      </c>
      <c r="E23" s="247">
        <v>1</v>
      </c>
      <c r="F23" s="247">
        <v>210120</v>
      </c>
      <c r="G23" s="247">
        <v>1</v>
      </c>
      <c r="H23" s="247">
        <v>1</v>
      </c>
      <c r="I23" s="247">
        <v>1</v>
      </c>
      <c r="J23" s="146">
        <v>0</v>
      </c>
      <c r="K23" s="146">
        <v>0</v>
      </c>
      <c r="L23" s="146">
        <v>0</v>
      </c>
      <c r="M23" s="247">
        <v>8520</v>
      </c>
      <c r="N23" s="247">
        <v>8760</v>
      </c>
      <c r="O23" s="247">
        <v>9120</v>
      </c>
      <c r="P23" s="248">
        <f>+F23+M23</f>
        <v>218640</v>
      </c>
      <c r="Q23" s="248">
        <f>+P23+N23</f>
        <v>227400</v>
      </c>
      <c r="R23" s="248">
        <f>+Q23+O23</f>
        <v>236520</v>
      </c>
      <c r="S23" s="181"/>
      <c r="T23" s="144"/>
      <c r="U23" s="144"/>
      <c r="V23" s="144"/>
      <c r="W23" s="144"/>
      <c r="X23" s="145"/>
      <c r="Y23" s="145"/>
      <c r="Z23" s="145"/>
    </row>
    <row r="24" spans="1:26" s="147" customFormat="1" x14ac:dyDescent="0.35">
      <c r="A24" s="249">
        <v>16</v>
      </c>
      <c r="B24" s="261" t="s">
        <v>122</v>
      </c>
      <c r="C24" s="260" t="s">
        <v>34</v>
      </c>
      <c r="D24" s="246">
        <v>1</v>
      </c>
      <c r="E24" s="247">
        <v>1</v>
      </c>
      <c r="F24" s="247">
        <v>202560</v>
      </c>
      <c r="G24" s="247">
        <v>1</v>
      </c>
      <c r="H24" s="247">
        <v>1</v>
      </c>
      <c r="I24" s="247">
        <v>1</v>
      </c>
      <c r="J24" s="146">
        <v>0</v>
      </c>
      <c r="K24" s="146">
        <v>0</v>
      </c>
      <c r="L24" s="146">
        <v>0</v>
      </c>
      <c r="M24" s="247">
        <v>8160</v>
      </c>
      <c r="N24" s="247">
        <v>8520</v>
      </c>
      <c r="O24" s="247">
        <v>8880</v>
      </c>
      <c r="P24" s="248">
        <f>+F24+M24</f>
        <v>210720</v>
      </c>
      <c r="Q24" s="248">
        <f>+P24+N24</f>
        <v>219240</v>
      </c>
      <c r="R24" s="248">
        <f>+Q24+O24</f>
        <v>228120</v>
      </c>
      <c r="S24" s="179"/>
      <c r="T24" s="144"/>
      <c r="U24" s="144"/>
      <c r="V24" s="144"/>
      <c r="W24" s="144"/>
      <c r="X24" s="145"/>
      <c r="Y24" s="145"/>
      <c r="Z24" s="145"/>
    </row>
    <row r="25" spans="1:26" s="147" customFormat="1" x14ac:dyDescent="0.35">
      <c r="A25" s="249">
        <v>17</v>
      </c>
      <c r="B25" s="262" t="s">
        <v>97</v>
      </c>
      <c r="C25" s="260" t="s">
        <v>34</v>
      </c>
      <c r="D25" s="246">
        <v>1</v>
      </c>
      <c r="E25" s="247">
        <v>1</v>
      </c>
      <c r="F25" s="247">
        <v>146520</v>
      </c>
      <c r="G25" s="247">
        <v>1</v>
      </c>
      <c r="H25" s="247">
        <v>1</v>
      </c>
      <c r="I25" s="247">
        <v>1</v>
      </c>
      <c r="J25" s="146">
        <v>0</v>
      </c>
      <c r="K25" s="146">
        <v>0</v>
      </c>
      <c r="L25" s="146">
        <v>0</v>
      </c>
      <c r="M25" s="247">
        <v>5880</v>
      </c>
      <c r="N25" s="247">
        <v>6120</v>
      </c>
      <c r="O25" s="247">
        <v>8160</v>
      </c>
      <c r="P25" s="248">
        <v>6360</v>
      </c>
      <c r="Q25" s="248">
        <f t="shared" ref="Q25:R25" si="13">+P25+N25</f>
        <v>12480</v>
      </c>
      <c r="R25" s="248">
        <f t="shared" si="13"/>
        <v>20640</v>
      </c>
      <c r="S25" s="179"/>
      <c r="T25" s="144"/>
      <c r="U25" s="144"/>
      <c r="V25" s="144"/>
      <c r="W25" s="144"/>
      <c r="X25" s="145"/>
      <c r="Y25" s="145"/>
      <c r="Z25" s="145"/>
    </row>
    <row r="26" spans="1:26" s="145" customFormat="1" x14ac:dyDescent="0.35">
      <c r="A26" s="249">
        <v>18</v>
      </c>
      <c r="B26" s="168" t="s">
        <v>190</v>
      </c>
      <c r="C26" s="260" t="s">
        <v>34</v>
      </c>
      <c r="D26" s="246">
        <v>1</v>
      </c>
      <c r="E26" s="247">
        <v>1</v>
      </c>
      <c r="F26" s="247">
        <v>115080</v>
      </c>
      <c r="G26" s="247">
        <v>1</v>
      </c>
      <c r="H26" s="247">
        <v>1</v>
      </c>
      <c r="I26" s="247">
        <v>1</v>
      </c>
      <c r="J26" s="146">
        <v>0</v>
      </c>
      <c r="K26" s="146">
        <v>0</v>
      </c>
      <c r="L26" s="146">
        <v>0</v>
      </c>
      <c r="M26" s="247">
        <v>4680</v>
      </c>
      <c r="N26" s="246">
        <v>4800</v>
      </c>
      <c r="O26" s="246">
        <v>5040</v>
      </c>
      <c r="P26" s="248">
        <f t="shared" ref="P26:P27" si="14">+F26+M26</f>
        <v>119760</v>
      </c>
      <c r="Q26" s="248">
        <f t="shared" ref="Q26:R26" si="15">+P26+N26</f>
        <v>124560</v>
      </c>
      <c r="R26" s="248">
        <f t="shared" si="15"/>
        <v>129600</v>
      </c>
      <c r="S26" s="179"/>
      <c r="T26" s="144">
        <v>9400</v>
      </c>
      <c r="U26" s="148">
        <v>9780</v>
      </c>
      <c r="V26" s="144">
        <v>10180</v>
      </c>
    </row>
    <row r="27" spans="1:26" s="145" customFormat="1" x14ac:dyDescent="0.35">
      <c r="A27" s="249">
        <v>19</v>
      </c>
      <c r="B27" s="168" t="s">
        <v>191</v>
      </c>
      <c r="C27" s="260" t="s">
        <v>34</v>
      </c>
      <c r="D27" s="246">
        <v>1</v>
      </c>
      <c r="E27" s="247">
        <v>1</v>
      </c>
      <c r="F27" s="247">
        <v>127080</v>
      </c>
      <c r="G27" s="247">
        <v>1</v>
      </c>
      <c r="H27" s="247">
        <v>1</v>
      </c>
      <c r="I27" s="247">
        <v>1</v>
      </c>
      <c r="J27" s="146">
        <v>0</v>
      </c>
      <c r="K27" s="146">
        <v>0</v>
      </c>
      <c r="L27" s="146">
        <v>0</v>
      </c>
      <c r="M27" s="247">
        <v>5160</v>
      </c>
      <c r="N27" s="247">
        <v>5400</v>
      </c>
      <c r="O27" s="246">
        <v>5520</v>
      </c>
      <c r="P27" s="248">
        <f t="shared" si="14"/>
        <v>132240</v>
      </c>
      <c r="Q27" s="248">
        <f t="shared" ref="Q27:R27" si="16">+P27+N27</f>
        <v>137640</v>
      </c>
      <c r="R27" s="248">
        <f t="shared" si="16"/>
        <v>143160</v>
      </c>
      <c r="S27" s="179"/>
      <c r="T27" s="144"/>
      <c r="U27" s="148"/>
      <c r="V27" s="144"/>
    </row>
    <row r="28" spans="1:26" s="145" customFormat="1" x14ac:dyDescent="0.35">
      <c r="A28" s="249">
        <v>20</v>
      </c>
      <c r="B28" s="96" t="s">
        <v>137</v>
      </c>
      <c r="C28" s="263" t="s">
        <v>35</v>
      </c>
      <c r="D28" s="246">
        <v>1</v>
      </c>
      <c r="E28" s="247">
        <v>1</v>
      </c>
      <c r="F28" s="247">
        <v>108000</v>
      </c>
      <c r="G28" s="247">
        <v>1</v>
      </c>
      <c r="H28" s="247">
        <v>1</v>
      </c>
      <c r="I28" s="247">
        <v>1</v>
      </c>
      <c r="J28" s="146">
        <v>0</v>
      </c>
      <c r="K28" s="146">
        <v>0</v>
      </c>
      <c r="L28" s="146">
        <v>0</v>
      </c>
      <c r="M28" s="247">
        <v>0</v>
      </c>
      <c r="N28" s="246">
        <v>0</v>
      </c>
      <c r="O28" s="246">
        <v>0</v>
      </c>
      <c r="P28" s="248">
        <f t="shared" ref="P28" si="17">+F28+M28</f>
        <v>108000</v>
      </c>
      <c r="Q28" s="248">
        <f t="shared" ref="Q28" si="18">+P28+N28</f>
        <v>108000</v>
      </c>
      <c r="R28" s="248">
        <f t="shared" ref="R28" si="19">+Q28+O28</f>
        <v>108000</v>
      </c>
      <c r="S28" s="179"/>
      <c r="T28" s="144"/>
      <c r="U28" s="148"/>
      <c r="V28" s="144"/>
      <c r="W28" s="148"/>
    </row>
    <row r="29" spans="1:26" s="145" customFormat="1" x14ac:dyDescent="0.35">
      <c r="A29" s="249">
        <v>21</v>
      </c>
      <c r="B29" s="96" t="s">
        <v>138</v>
      </c>
      <c r="C29" s="263" t="s">
        <v>35</v>
      </c>
      <c r="D29" s="246">
        <v>1</v>
      </c>
      <c r="E29" s="247">
        <v>1</v>
      </c>
      <c r="F29" s="247">
        <v>108000</v>
      </c>
      <c r="G29" s="247">
        <v>1</v>
      </c>
      <c r="H29" s="247">
        <v>1</v>
      </c>
      <c r="I29" s="247">
        <v>1</v>
      </c>
      <c r="J29" s="146">
        <v>0</v>
      </c>
      <c r="K29" s="146">
        <v>0</v>
      </c>
      <c r="L29" s="146">
        <v>0</v>
      </c>
      <c r="M29" s="247">
        <v>0</v>
      </c>
      <c r="N29" s="246">
        <v>0</v>
      </c>
      <c r="O29" s="246">
        <v>0</v>
      </c>
      <c r="P29" s="248">
        <f t="shared" ref="P29" si="20">+F29+M29</f>
        <v>108000</v>
      </c>
      <c r="Q29" s="248">
        <f t="shared" ref="Q29" si="21">+P29+N29</f>
        <v>108000</v>
      </c>
      <c r="R29" s="248">
        <f t="shared" ref="R29" si="22">+Q29+O29</f>
        <v>108000</v>
      </c>
      <c r="S29" s="179"/>
      <c r="T29" s="144"/>
      <c r="U29" s="148"/>
      <c r="V29" s="144"/>
      <c r="W29" s="148"/>
    </row>
    <row r="30" spans="1:26" s="145" customFormat="1" x14ac:dyDescent="0.35">
      <c r="A30" s="264"/>
      <c r="B30" s="265"/>
      <c r="C30" s="266"/>
      <c r="D30" s="267"/>
      <c r="E30" s="268"/>
      <c r="F30" s="268"/>
      <c r="G30" s="268"/>
      <c r="H30" s="268"/>
      <c r="I30" s="268"/>
      <c r="J30" s="322"/>
      <c r="K30" s="269"/>
      <c r="L30" s="269"/>
      <c r="M30" s="268"/>
      <c r="N30" s="267"/>
      <c r="O30" s="267"/>
      <c r="P30" s="270"/>
      <c r="Q30" s="270"/>
      <c r="R30" s="270"/>
      <c r="S30" s="189"/>
      <c r="T30" s="144"/>
      <c r="U30" s="148"/>
      <c r="V30" s="144"/>
      <c r="W30" s="148"/>
    </row>
    <row r="31" spans="1:26" s="152" customFormat="1" x14ac:dyDescent="0.35">
      <c r="A31" s="271"/>
      <c r="B31" s="272" t="s">
        <v>67</v>
      </c>
      <c r="C31" s="273"/>
      <c r="D31" s="274"/>
      <c r="E31" s="275"/>
      <c r="F31" s="276"/>
      <c r="G31" s="277"/>
      <c r="H31" s="277"/>
      <c r="I31" s="277"/>
      <c r="J31" s="277"/>
      <c r="K31" s="277"/>
      <c r="L31" s="277" t="s">
        <v>150</v>
      </c>
      <c r="M31" s="277"/>
      <c r="N31" s="277"/>
      <c r="O31" s="277"/>
      <c r="P31" s="277"/>
      <c r="Q31" s="277"/>
      <c r="R31" s="277"/>
      <c r="S31" s="278"/>
      <c r="T31" s="149"/>
      <c r="U31" s="149"/>
      <c r="V31" s="149"/>
      <c r="W31" s="149"/>
      <c r="X31" s="150"/>
      <c r="Y31" s="151"/>
      <c r="Z31" s="151"/>
    </row>
    <row r="32" spans="1:26" s="152" customFormat="1" x14ac:dyDescent="0.35">
      <c r="A32" s="153">
        <v>22</v>
      </c>
      <c r="B32" s="154" t="s">
        <v>68</v>
      </c>
      <c r="C32" s="164" t="s">
        <v>23</v>
      </c>
      <c r="D32" s="155">
        <v>1</v>
      </c>
      <c r="E32" s="155">
        <v>1</v>
      </c>
      <c r="F32" s="156">
        <v>418080</v>
      </c>
      <c r="G32" s="157">
        <v>1</v>
      </c>
      <c r="H32" s="157">
        <v>1</v>
      </c>
      <c r="I32" s="157">
        <v>1</v>
      </c>
      <c r="J32" s="157" t="s">
        <v>21</v>
      </c>
      <c r="K32" s="157" t="s">
        <v>21</v>
      </c>
      <c r="L32" s="157" t="s">
        <v>21</v>
      </c>
      <c r="M32" s="157">
        <v>13320</v>
      </c>
      <c r="N32" s="157">
        <v>13320</v>
      </c>
      <c r="O32" s="157">
        <v>13440</v>
      </c>
      <c r="P32" s="157">
        <f>+F32+M32</f>
        <v>431400</v>
      </c>
      <c r="Q32" s="157">
        <f>+P32+N32</f>
        <v>444720</v>
      </c>
      <c r="R32" s="157">
        <f>+Q32+O32</f>
        <v>458160</v>
      </c>
      <c r="S32" s="183"/>
      <c r="T32" s="149"/>
      <c r="U32" s="149"/>
      <c r="V32" s="149"/>
      <c r="W32" s="149"/>
      <c r="X32" s="150"/>
      <c r="Y32" s="151"/>
      <c r="Z32" s="151"/>
    </row>
    <row r="33" spans="1:26" s="147" customFormat="1" x14ac:dyDescent="0.35">
      <c r="A33" s="249">
        <v>23</v>
      </c>
      <c r="B33" s="323" t="s">
        <v>176</v>
      </c>
      <c r="C33" s="279" t="s">
        <v>23</v>
      </c>
      <c r="D33" s="247">
        <v>1</v>
      </c>
      <c r="E33" s="247">
        <v>1</v>
      </c>
      <c r="F33" s="247">
        <v>306120</v>
      </c>
      <c r="G33" s="247">
        <v>1</v>
      </c>
      <c r="H33" s="247">
        <v>1</v>
      </c>
      <c r="I33" s="247">
        <v>1</v>
      </c>
      <c r="J33" s="146">
        <v>0</v>
      </c>
      <c r="K33" s="146">
        <v>0</v>
      </c>
      <c r="L33" s="146">
        <v>0</v>
      </c>
      <c r="M33" s="247">
        <v>11520</v>
      </c>
      <c r="N33" s="247">
        <v>12000</v>
      </c>
      <c r="O33" s="247">
        <v>12120</v>
      </c>
      <c r="P33" s="248">
        <f>+F33+M33</f>
        <v>317640</v>
      </c>
      <c r="Q33" s="248">
        <f t="shared" ref="Q33:R38" si="23">+P33+N33</f>
        <v>329640</v>
      </c>
      <c r="R33" s="248">
        <f t="shared" si="23"/>
        <v>341760</v>
      </c>
      <c r="S33" s="181"/>
      <c r="T33" s="144">
        <v>18590</v>
      </c>
      <c r="U33" s="144">
        <v>19300</v>
      </c>
      <c r="V33" s="144">
        <v>20040</v>
      </c>
      <c r="W33" s="144">
        <v>20770</v>
      </c>
      <c r="X33" s="145"/>
      <c r="Y33" s="145"/>
      <c r="Z33" s="145"/>
    </row>
    <row r="34" spans="1:26" s="147" customFormat="1" x14ac:dyDescent="0.35">
      <c r="A34" s="249">
        <v>24</v>
      </c>
      <c r="B34" s="325" t="s">
        <v>177</v>
      </c>
      <c r="C34" s="176" t="s">
        <v>23</v>
      </c>
      <c r="D34" s="247">
        <v>1</v>
      </c>
      <c r="E34" s="247">
        <v>1</v>
      </c>
      <c r="F34" s="247">
        <v>300600</v>
      </c>
      <c r="G34" s="247">
        <v>1</v>
      </c>
      <c r="H34" s="247">
        <v>1</v>
      </c>
      <c r="I34" s="247">
        <v>1</v>
      </c>
      <c r="J34" s="146">
        <v>0</v>
      </c>
      <c r="K34" s="146">
        <v>0</v>
      </c>
      <c r="L34" s="146">
        <v>0</v>
      </c>
      <c r="M34" s="247">
        <v>11280</v>
      </c>
      <c r="N34" s="247">
        <v>11760</v>
      </c>
      <c r="O34" s="247">
        <v>11880</v>
      </c>
      <c r="P34" s="248">
        <f>+F34+M34</f>
        <v>311880</v>
      </c>
      <c r="Q34" s="248">
        <f t="shared" si="23"/>
        <v>323640</v>
      </c>
      <c r="R34" s="248">
        <f t="shared" si="23"/>
        <v>335520</v>
      </c>
      <c r="S34" s="181"/>
      <c r="T34" s="144">
        <v>15060</v>
      </c>
      <c r="U34" s="144">
        <v>15540</v>
      </c>
      <c r="V34" s="144">
        <v>16140</v>
      </c>
      <c r="W34" s="144">
        <v>16760</v>
      </c>
      <c r="X34" s="145"/>
      <c r="Y34" s="145"/>
      <c r="Z34" s="145"/>
    </row>
    <row r="35" spans="1:26" s="147" customFormat="1" x14ac:dyDescent="0.35">
      <c r="A35" s="249">
        <v>25</v>
      </c>
      <c r="B35" s="250" t="s">
        <v>36</v>
      </c>
      <c r="C35" s="176" t="s">
        <v>51</v>
      </c>
      <c r="D35" s="247">
        <v>1</v>
      </c>
      <c r="E35" s="146">
        <v>0</v>
      </c>
      <c r="F35" s="247">
        <v>355320</v>
      </c>
      <c r="G35" s="247">
        <v>1</v>
      </c>
      <c r="H35" s="247">
        <v>1</v>
      </c>
      <c r="I35" s="247">
        <v>1</v>
      </c>
      <c r="J35" s="146">
        <v>0</v>
      </c>
      <c r="K35" s="146">
        <v>0</v>
      </c>
      <c r="L35" s="146">
        <v>0</v>
      </c>
      <c r="M35" s="251">
        <v>12000</v>
      </c>
      <c r="N35" s="251">
        <v>12000</v>
      </c>
      <c r="O35" s="251">
        <v>12000</v>
      </c>
      <c r="P35" s="248">
        <f t="shared" ref="P35" si="24">+F35+M35</f>
        <v>367320</v>
      </c>
      <c r="Q35" s="248">
        <f t="shared" si="23"/>
        <v>379320</v>
      </c>
      <c r="R35" s="248">
        <f t="shared" si="23"/>
        <v>391320</v>
      </c>
      <c r="S35" s="180" t="s">
        <v>66</v>
      </c>
      <c r="T35" s="144">
        <v>20225</v>
      </c>
      <c r="U35" s="144">
        <v>8580</v>
      </c>
      <c r="V35" s="144">
        <v>8580</v>
      </c>
      <c r="W35" s="144">
        <v>8580</v>
      </c>
      <c r="X35" s="145"/>
      <c r="Y35" s="145"/>
      <c r="Z35" s="145"/>
    </row>
    <row r="36" spans="1:26" s="147" customFormat="1" x14ac:dyDescent="0.35">
      <c r="A36" s="249">
        <v>26</v>
      </c>
      <c r="B36" s="250" t="s">
        <v>105</v>
      </c>
      <c r="C36" s="176" t="s">
        <v>51</v>
      </c>
      <c r="D36" s="247">
        <v>1</v>
      </c>
      <c r="E36" s="146" t="s">
        <v>21</v>
      </c>
      <c r="F36" s="247">
        <v>355320</v>
      </c>
      <c r="G36" s="247">
        <v>1</v>
      </c>
      <c r="H36" s="247">
        <v>1</v>
      </c>
      <c r="I36" s="247">
        <v>1</v>
      </c>
      <c r="J36" s="146">
        <v>0</v>
      </c>
      <c r="K36" s="146">
        <v>0</v>
      </c>
      <c r="L36" s="146">
        <v>0</v>
      </c>
      <c r="M36" s="251">
        <v>12000</v>
      </c>
      <c r="N36" s="251">
        <v>12000</v>
      </c>
      <c r="O36" s="251">
        <v>12000</v>
      </c>
      <c r="P36" s="248">
        <f t="shared" ref="P36" si="25">+F36+M36</f>
        <v>367320</v>
      </c>
      <c r="Q36" s="248">
        <f t="shared" ref="Q36" si="26">+P36+N36</f>
        <v>379320</v>
      </c>
      <c r="R36" s="248">
        <f t="shared" ref="R36" si="27">+Q36+O36</f>
        <v>391320</v>
      </c>
      <c r="S36" s="180" t="s">
        <v>66</v>
      </c>
      <c r="T36" s="144"/>
      <c r="U36" s="144"/>
      <c r="V36" s="144"/>
      <c r="W36" s="144"/>
      <c r="X36" s="145"/>
      <c r="Y36" s="145"/>
      <c r="Z36" s="145"/>
    </row>
    <row r="37" spans="1:26" s="147" customFormat="1" x14ac:dyDescent="0.35">
      <c r="A37" s="249">
        <v>27</v>
      </c>
      <c r="B37" s="250" t="s">
        <v>38</v>
      </c>
      <c r="C37" s="176" t="s">
        <v>69</v>
      </c>
      <c r="D37" s="247">
        <v>1</v>
      </c>
      <c r="E37" s="247">
        <v>1</v>
      </c>
      <c r="F37" s="247">
        <v>198840</v>
      </c>
      <c r="G37" s="247">
        <v>1</v>
      </c>
      <c r="H37" s="247">
        <v>1</v>
      </c>
      <c r="I37" s="247">
        <v>1</v>
      </c>
      <c r="J37" s="146">
        <v>0</v>
      </c>
      <c r="K37" s="146">
        <v>0</v>
      </c>
      <c r="L37" s="146">
        <v>0</v>
      </c>
      <c r="M37" s="247">
        <v>8880</v>
      </c>
      <c r="N37" s="247">
        <v>9000</v>
      </c>
      <c r="O37" s="247">
        <v>9000</v>
      </c>
      <c r="P37" s="248">
        <f>+F37+M37</f>
        <v>207720</v>
      </c>
      <c r="Q37" s="248">
        <f t="shared" si="23"/>
        <v>216720</v>
      </c>
      <c r="R37" s="248">
        <f t="shared" si="23"/>
        <v>225720</v>
      </c>
      <c r="S37" s="181"/>
      <c r="T37" s="144">
        <v>16580</v>
      </c>
      <c r="U37" s="144">
        <v>7080</v>
      </c>
      <c r="V37" s="144">
        <v>7080</v>
      </c>
      <c r="W37" s="144">
        <v>7080</v>
      </c>
      <c r="X37" s="145"/>
      <c r="Y37" s="145"/>
      <c r="Z37" s="145"/>
    </row>
    <row r="38" spans="1:26" s="147" customFormat="1" x14ac:dyDescent="0.35">
      <c r="A38" s="249">
        <v>28</v>
      </c>
      <c r="B38" s="250" t="s">
        <v>38</v>
      </c>
      <c r="C38" s="176" t="s">
        <v>52</v>
      </c>
      <c r="D38" s="247">
        <v>1</v>
      </c>
      <c r="E38" s="247" t="s">
        <v>21</v>
      </c>
      <c r="F38" s="247">
        <v>297900</v>
      </c>
      <c r="G38" s="247">
        <v>1</v>
      </c>
      <c r="H38" s="247">
        <v>1</v>
      </c>
      <c r="I38" s="247">
        <v>1</v>
      </c>
      <c r="J38" s="146">
        <v>0</v>
      </c>
      <c r="K38" s="146">
        <v>0</v>
      </c>
      <c r="L38" s="146">
        <v>0</v>
      </c>
      <c r="M38" s="247">
        <v>9720</v>
      </c>
      <c r="N38" s="247">
        <v>9720</v>
      </c>
      <c r="O38" s="247">
        <v>9720</v>
      </c>
      <c r="P38" s="248">
        <f t="shared" ref="P38" si="28">+F38+M38</f>
        <v>307620</v>
      </c>
      <c r="Q38" s="248">
        <f t="shared" si="23"/>
        <v>317340</v>
      </c>
      <c r="R38" s="248">
        <f t="shared" si="23"/>
        <v>327060</v>
      </c>
      <c r="S38" s="181" t="s">
        <v>66</v>
      </c>
      <c r="T38" s="144"/>
      <c r="U38" s="144"/>
      <c r="V38" s="144"/>
      <c r="W38" s="144"/>
      <c r="X38" s="145"/>
      <c r="Y38" s="145"/>
      <c r="Z38" s="145"/>
    </row>
    <row r="39" spans="1:26" s="147" customFormat="1" x14ac:dyDescent="0.35">
      <c r="A39" s="249">
        <v>29</v>
      </c>
      <c r="B39" s="250" t="s">
        <v>31</v>
      </c>
      <c r="C39" s="176" t="s">
        <v>69</v>
      </c>
      <c r="D39" s="247">
        <v>1</v>
      </c>
      <c r="E39" s="247">
        <v>1</v>
      </c>
      <c r="F39" s="247">
        <v>221280</v>
      </c>
      <c r="G39" s="247">
        <v>1</v>
      </c>
      <c r="H39" s="247">
        <v>1</v>
      </c>
      <c r="I39" s="247">
        <v>1</v>
      </c>
      <c r="J39" s="146">
        <v>0</v>
      </c>
      <c r="K39" s="146">
        <v>0</v>
      </c>
      <c r="L39" s="146">
        <v>0</v>
      </c>
      <c r="M39" s="247">
        <v>9120</v>
      </c>
      <c r="N39" s="247">
        <v>9240</v>
      </c>
      <c r="O39" s="247">
        <v>9720</v>
      </c>
      <c r="P39" s="248">
        <f t="shared" ref="P39" si="29">+F39+M39</f>
        <v>230400</v>
      </c>
      <c r="Q39" s="248">
        <f t="shared" ref="Q39" si="30">+P39+N39</f>
        <v>239640</v>
      </c>
      <c r="R39" s="248">
        <f t="shared" ref="R39" si="31">+Q39+O39</f>
        <v>249360</v>
      </c>
      <c r="S39" s="181"/>
      <c r="T39" s="144"/>
      <c r="U39" s="144"/>
      <c r="V39" s="144"/>
      <c r="W39" s="144"/>
      <c r="X39" s="145"/>
      <c r="Y39" s="145"/>
      <c r="Z39" s="145"/>
    </row>
    <row r="40" spans="1:26" s="147" customFormat="1" x14ac:dyDescent="0.35">
      <c r="A40" s="249">
        <v>30</v>
      </c>
      <c r="B40" s="250" t="s">
        <v>106</v>
      </c>
      <c r="C40" s="176" t="s">
        <v>52</v>
      </c>
      <c r="D40" s="247">
        <v>1</v>
      </c>
      <c r="E40" s="247" t="s">
        <v>21</v>
      </c>
      <c r="F40" s="247">
        <v>297900</v>
      </c>
      <c r="G40" s="247">
        <v>1</v>
      </c>
      <c r="H40" s="247">
        <v>1</v>
      </c>
      <c r="I40" s="247">
        <v>1</v>
      </c>
      <c r="J40" s="146">
        <v>0</v>
      </c>
      <c r="K40" s="146">
        <v>0</v>
      </c>
      <c r="L40" s="146">
        <v>0</v>
      </c>
      <c r="M40" s="247">
        <v>9720</v>
      </c>
      <c r="N40" s="247">
        <v>9720</v>
      </c>
      <c r="O40" s="247">
        <v>9720</v>
      </c>
      <c r="P40" s="248">
        <f t="shared" ref="P40" si="32">+F40+M40</f>
        <v>307620</v>
      </c>
      <c r="Q40" s="248">
        <f t="shared" ref="Q40" si="33">+P40+N40</f>
        <v>317340</v>
      </c>
      <c r="R40" s="248">
        <f t="shared" ref="R40" si="34">+Q40+O40</f>
        <v>327060</v>
      </c>
      <c r="S40" s="181" t="s">
        <v>66</v>
      </c>
      <c r="T40" s="144"/>
      <c r="U40" s="144"/>
      <c r="V40" s="144"/>
      <c r="W40" s="144"/>
      <c r="X40" s="145"/>
      <c r="Y40" s="145"/>
      <c r="Z40" s="145"/>
    </row>
    <row r="41" spans="1:26" s="147" customFormat="1" x14ac:dyDescent="0.35">
      <c r="A41" s="249"/>
      <c r="B41" s="252" t="s">
        <v>55</v>
      </c>
      <c r="C41" s="279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9"/>
      <c r="Q41" s="259"/>
      <c r="R41" s="259"/>
      <c r="S41" s="182"/>
      <c r="T41" s="148"/>
      <c r="U41" s="148"/>
      <c r="V41" s="148"/>
      <c r="W41" s="148"/>
      <c r="X41" s="145"/>
      <c r="Y41" s="145"/>
      <c r="Z41" s="145"/>
    </row>
    <row r="42" spans="1:26" s="145" customFormat="1" x14ac:dyDescent="0.35">
      <c r="A42" s="246">
        <v>31</v>
      </c>
      <c r="B42" s="96" t="s">
        <v>123</v>
      </c>
      <c r="C42" s="260" t="s">
        <v>34</v>
      </c>
      <c r="D42" s="246">
        <v>1</v>
      </c>
      <c r="E42" s="247">
        <v>1</v>
      </c>
      <c r="F42" s="247">
        <v>206520</v>
      </c>
      <c r="G42" s="247">
        <v>1</v>
      </c>
      <c r="H42" s="247">
        <v>1</v>
      </c>
      <c r="I42" s="247">
        <v>1</v>
      </c>
      <c r="J42" s="146">
        <v>0</v>
      </c>
      <c r="K42" s="146">
        <v>0</v>
      </c>
      <c r="L42" s="146">
        <v>0</v>
      </c>
      <c r="M42" s="247">
        <v>8280</v>
      </c>
      <c r="N42" s="247">
        <v>8640</v>
      </c>
      <c r="O42" s="247">
        <v>9000</v>
      </c>
      <c r="P42" s="248">
        <f t="shared" ref="P42:P46" si="35">+F42+M42</f>
        <v>214800</v>
      </c>
      <c r="Q42" s="248">
        <f t="shared" ref="Q42:R46" si="36">+P42+N42</f>
        <v>223440</v>
      </c>
      <c r="R42" s="248">
        <f t="shared" si="36"/>
        <v>232440</v>
      </c>
      <c r="S42" s="179"/>
      <c r="T42" s="144"/>
      <c r="U42" s="148"/>
      <c r="V42" s="144"/>
      <c r="W42" s="148"/>
    </row>
    <row r="43" spans="1:26" s="145" customFormat="1" x14ac:dyDescent="0.35">
      <c r="A43" s="246">
        <v>32</v>
      </c>
      <c r="B43" s="168" t="s">
        <v>124</v>
      </c>
      <c r="C43" s="260" t="s">
        <v>34</v>
      </c>
      <c r="D43" s="246">
        <v>1</v>
      </c>
      <c r="E43" s="247">
        <v>1</v>
      </c>
      <c r="F43" s="247">
        <v>200760</v>
      </c>
      <c r="G43" s="247">
        <v>1</v>
      </c>
      <c r="H43" s="247">
        <v>1</v>
      </c>
      <c r="I43" s="247">
        <v>1</v>
      </c>
      <c r="J43" s="146">
        <v>0</v>
      </c>
      <c r="K43" s="146">
        <v>0</v>
      </c>
      <c r="L43" s="146">
        <v>0</v>
      </c>
      <c r="M43" s="247">
        <v>8040</v>
      </c>
      <c r="N43" s="247">
        <v>8400</v>
      </c>
      <c r="O43" s="246">
        <v>8760</v>
      </c>
      <c r="P43" s="248">
        <f t="shared" si="35"/>
        <v>208800</v>
      </c>
      <c r="Q43" s="248">
        <f t="shared" si="36"/>
        <v>217200</v>
      </c>
      <c r="R43" s="248">
        <f t="shared" si="36"/>
        <v>225960</v>
      </c>
      <c r="S43" s="181"/>
      <c r="T43" s="148"/>
      <c r="U43" s="148"/>
      <c r="V43" s="144"/>
      <c r="W43" s="148"/>
    </row>
    <row r="44" spans="1:26" s="145" customFormat="1" x14ac:dyDescent="0.35">
      <c r="A44" s="246">
        <v>33</v>
      </c>
      <c r="B44" s="168" t="s">
        <v>97</v>
      </c>
      <c r="C44" s="260" t="s">
        <v>34</v>
      </c>
      <c r="D44" s="246">
        <v>1</v>
      </c>
      <c r="E44" s="247">
        <v>1</v>
      </c>
      <c r="F44" s="247">
        <v>161400</v>
      </c>
      <c r="G44" s="247">
        <v>1</v>
      </c>
      <c r="H44" s="247">
        <v>1</v>
      </c>
      <c r="I44" s="247">
        <v>1</v>
      </c>
      <c r="J44" s="146">
        <v>0</v>
      </c>
      <c r="K44" s="146">
        <v>0</v>
      </c>
      <c r="L44" s="146">
        <v>0</v>
      </c>
      <c r="M44" s="247">
        <v>6480</v>
      </c>
      <c r="N44" s="247">
        <v>6720</v>
      </c>
      <c r="O44" s="246">
        <v>7080</v>
      </c>
      <c r="P44" s="248">
        <f t="shared" ref="P44" si="37">+F44+M44</f>
        <v>167880</v>
      </c>
      <c r="Q44" s="248">
        <f t="shared" ref="Q44" si="38">+P44+N44</f>
        <v>174600</v>
      </c>
      <c r="R44" s="248">
        <f t="shared" ref="R44" si="39">+Q44+O44</f>
        <v>181680</v>
      </c>
      <c r="S44" s="181"/>
      <c r="T44" s="148"/>
      <c r="U44" s="148"/>
      <c r="V44" s="144"/>
      <c r="W44" s="148"/>
    </row>
    <row r="45" spans="1:26" s="145" customFormat="1" x14ac:dyDescent="0.35">
      <c r="A45" s="246">
        <v>34</v>
      </c>
      <c r="B45" s="96" t="s">
        <v>139</v>
      </c>
      <c r="C45" s="260" t="s">
        <v>34</v>
      </c>
      <c r="D45" s="246">
        <v>1</v>
      </c>
      <c r="E45" s="247">
        <v>1</v>
      </c>
      <c r="F45" s="247">
        <v>138000</v>
      </c>
      <c r="G45" s="247">
        <v>1</v>
      </c>
      <c r="H45" s="247">
        <v>1</v>
      </c>
      <c r="I45" s="247">
        <v>1</v>
      </c>
      <c r="J45" s="146">
        <v>0</v>
      </c>
      <c r="K45" s="146">
        <v>0</v>
      </c>
      <c r="L45" s="146">
        <v>0</v>
      </c>
      <c r="M45" s="146">
        <v>5520</v>
      </c>
      <c r="N45" s="146">
        <v>6960</v>
      </c>
      <c r="O45" s="146">
        <v>6120</v>
      </c>
      <c r="P45" s="248">
        <f t="shared" ref="P45" si="40">+F45+M45</f>
        <v>143520</v>
      </c>
      <c r="Q45" s="248">
        <f t="shared" ref="Q45" si="41">+P45+N45</f>
        <v>150480</v>
      </c>
      <c r="R45" s="248">
        <f t="shared" ref="R45" si="42">+Q45+O45</f>
        <v>156600</v>
      </c>
      <c r="S45" s="179"/>
      <c r="T45" s="148"/>
      <c r="U45" s="148"/>
      <c r="V45" s="144"/>
      <c r="W45" s="148"/>
    </row>
    <row r="46" spans="1:26" s="145" customFormat="1" x14ac:dyDescent="0.35">
      <c r="A46" s="246">
        <v>35</v>
      </c>
      <c r="B46" s="168" t="s">
        <v>53</v>
      </c>
      <c r="C46" s="263" t="s">
        <v>35</v>
      </c>
      <c r="D46" s="246">
        <v>1</v>
      </c>
      <c r="E46" s="247">
        <v>1</v>
      </c>
      <c r="F46" s="247">
        <v>108000</v>
      </c>
      <c r="G46" s="247">
        <v>1</v>
      </c>
      <c r="H46" s="247">
        <v>1</v>
      </c>
      <c r="I46" s="247">
        <v>1</v>
      </c>
      <c r="J46" s="146">
        <v>0</v>
      </c>
      <c r="K46" s="146">
        <v>0</v>
      </c>
      <c r="L46" s="146">
        <v>0</v>
      </c>
      <c r="M46" s="158">
        <v>0</v>
      </c>
      <c r="N46" s="146">
        <v>0</v>
      </c>
      <c r="O46" s="146">
        <v>0</v>
      </c>
      <c r="P46" s="251">
        <f t="shared" si="35"/>
        <v>108000</v>
      </c>
      <c r="Q46" s="251">
        <f t="shared" si="36"/>
        <v>108000</v>
      </c>
      <c r="R46" s="251">
        <f t="shared" si="36"/>
        <v>108000</v>
      </c>
      <c r="S46" s="179"/>
      <c r="T46" s="148"/>
      <c r="U46" s="148"/>
      <c r="V46" s="144"/>
      <c r="W46" s="148"/>
    </row>
    <row r="47" spans="1:26" s="162" customFormat="1" ht="21" hidden="1" customHeight="1" x14ac:dyDescent="0.35">
      <c r="A47" s="280"/>
      <c r="B47" s="281" t="s">
        <v>39</v>
      </c>
      <c r="C47" s="282"/>
      <c r="D47" s="283">
        <f>SUM(D31:D46)</f>
        <v>14</v>
      </c>
      <c r="E47" s="283">
        <f>SUM(E31:E46)</f>
        <v>10</v>
      </c>
      <c r="F47" s="283"/>
      <c r="G47" s="283">
        <f>SUM(G31:G46)</f>
        <v>14</v>
      </c>
      <c r="H47" s="283">
        <f>SUM(H31:H46)</f>
        <v>14</v>
      </c>
      <c r="I47" s="283">
        <f>SUM(I31:I46)</f>
        <v>14</v>
      </c>
      <c r="J47" s="258" t="s">
        <v>21</v>
      </c>
      <c r="K47" s="258" t="s">
        <v>21</v>
      </c>
      <c r="L47" s="258" t="s">
        <v>21</v>
      </c>
      <c r="M47" s="283"/>
      <c r="N47" s="283"/>
      <c r="O47" s="283"/>
      <c r="P47" s="284"/>
      <c r="Q47" s="284"/>
      <c r="R47" s="284"/>
      <c r="S47" s="230"/>
      <c r="T47" s="160"/>
      <c r="U47" s="161"/>
      <c r="V47" s="160"/>
      <c r="W47" s="161"/>
    </row>
    <row r="48" spans="1:26" s="152" customFormat="1" x14ac:dyDescent="0.35">
      <c r="A48" s="153"/>
      <c r="B48" s="163" t="s">
        <v>72</v>
      </c>
      <c r="C48" s="164"/>
      <c r="D48" s="155"/>
      <c r="E48" s="146"/>
      <c r="F48" s="156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84"/>
      <c r="T48" s="149"/>
      <c r="U48" s="149"/>
      <c r="V48" s="149"/>
      <c r="W48" s="149"/>
      <c r="X48" s="150"/>
      <c r="Y48" s="151"/>
      <c r="Z48" s="151"/>
    </row>
    <row r="49" spans="1:26" s="152" customFormat="1" x14ac:dyDescent="0.35">
      <c r="A49" s="153">
        <v>36</v>
      </c>
      <c r="B49" s="165" t="s">
        <v>70</v>
      </c>
      <c r="C49" s="164" t="s">
        <v>23</v>
      </c>
      <c r="D49" s="155">
        <v>1</v>
      </c>
      <c r="E49" s="155">
        <v>1</v>
      </c>
      <c r="F49" s="156">
        <v>384720</v>
      </c>
      <c r="G49" s="157">
        <v>1</v>
      </c>
      <c r="H49" s="157">
        <v>1</v>
      </c>
      <c r="I49" s="157">
        <v>1</v>
      </c>
      <c r="J49" s="146" t="s">
        <v>142</v>
      </c>
      <c r="K49" s="146" t="s">
        <v>21</v>
      </c>
      <c r="L49" s="146" t="s">
        <v>21</v>
      </c>
      <c r="M49" s="157">
        <v>13440</v>
      </c>
      <c r="N49" s="157">
        <v>13320</v>
      </c>
      <c r="O49" s="157">
        <v>13080</v>
      </c>
      <c r="P49" s="157">
        <f>+F49+M49</f>
        <v>398160</v>
      </c>
      <c r="Q49" s="157">
        <f t="shared" ref="Q49:Q52" si="43">+P49+N49</f>
        <v>411480</v>
      </c>
      <c r="R49" s="157">
        <f t="shared" ref="R49:R52" si="44">+Q49+O49</f>
        <v>424560</v>
      </c>
      <c r="S49" s="184"/>
      <c r="T49" s="149"/>
      <c r="U49" s="149"/>
      <c r="V49" s="149"/>
      <c r="W49" s="149"/>
      <c r="X49" s="150"/>
      <c r="Y49" s="151"/>
      <c r="Z49" s="151"/>
    </row>
    <row r="50" spans="1:26" s="152" customFormat="1" x14ac:dyDescent="0.35">
      <c r="A50" s="153">
        <v>37</v>
      </c>
      <c r="B50" s="166" t="s">
        <v>178</v>
      </c>
      <c r="C50" s="164" t="s">
        <v>23</v>
      </c>
      <c r="D50" s="155">
        <v>1</v>
      </c>
      <c r="E50" s="155">
        <v>1</v>
      </c>
      <c r="F50" s="156">
        <v>289440</v>
      </c>
      <c r="G50" s="157">
        <v>1</v>
      </c>
      <c r="H50" s="157">
        <v>1</v>
      </c>
      <c r="I50" s="157">
        <v>1</v>
      </c>
      <c r="J50" s="146" t="s">
        <v>142</v>
      </c>
      <c r="K50" s="146" t="s">
        <v>21</v>
      </c>
      <c r="L50" s="146" t="s">
        <v>21</v>
      </c>
      <c r="M50" s="157">
        <v>11160</v>
      </c>
      <c r="N50" s="157">
        <v>11280</v>
      </c>
      <c r="O50" s="157">
        <v>11760</v>
      </c>
      <c r="P50" s="157">
        <f>+F50+M50</f>
        <v>300600</v>
      </c>
      <c r="Q50" s="157">
        <f t="shared" si="43"/>
        <v>311880</v>
      </c>
      <c r="R50" s="157">
        <f t="shared" si="44"/>
        <v>323640</v>
      </c>
      <c r="S50" s="184"/>
      <c r="T50" s="149"/>
      <c r="U50" s="149"/>
      <c r="V50" s="149"/>
      <c r="W50" s="149"/>
      <c r="X50" s="150"/>
      <c r="Y50" s="151"/>
      <c r="Z50" s="151"/>
    </row>
    <row r="51" spans="1:26" s="152" customFormat="1" x14ac:dyDescent="0.35">
      <c r="A51" s="153">
        <v>38</v>
      </c>
      <c r="B51" s="326" t="s">
        <v>179</v>
      </c>
      <c r="C51" s="164" t="s">
        <v>23</v>
      </c>
      <c r="D51" s="155">
        <v>1</v>
      </c>
      <c r="E51" s="146">
        <v>0</v>
      </c>
      <c r="F51" s="156">
        <v>411600</v>
      </c>
      <c r="G51" s="157">
        <v>1</v>
      </c>
      <c r="H51" s="157">
        <v>1</v>
      </c>
      <c r="I51" s="157">
        <v>1</v>
      </c>
      <c r="J51" s="146" t="s">
        <v>142</v>
      </c>
      <c r="K51" s="146" t="s">
        <v>21</v>
      </c>
      <c r="L51" s="146" t="s">
        <v>21</v>
      </c>
      <c r="M51" s="157">
        <v>13620</v>
      </c>
      <c r="N51" s="157">
        <v>13620</v>
      </c>
      <c r="O51" s="157">
        <v>13620</v>
      </c>
      <c r="P51" s="157">
        <f t="shared" ref="P51" si="45">+F51+M51</f>
        <v>425220</v>
      </c>
      <c r="Q51" s="157">
        <f t="shared" si="43"/>
        <v>438840</v>
      </c>
      <c r="R51" s="157">
        <f t="shared" si="44"/>
        <v>452460</v>
      </c>
      <c r="S51" s="184" t="s">
        <v>66</v>
      </c>
      <c r="T51" s="149"/>
      <c r="U51" s="149"/>
      <c r="V51" s="149"/>
      <c r="W51" s="149"/>
      <c r="X51" s="150"/>
      <c r="Y51" s="151"/>
      <c r="Z51" s="151"/>
    </row>
    <row r="52" spans="1:26" s="152" customFormat="1" x14ac:dyDescent="0.35">
      <c r="A52" s="153">
        <v>39</v>
      </c>
      <c r="B52" s="166" t="s">
        <v>31</v>
      </c>
      <c r="C52" s="164" t="s">
        <v>50</v>
      </c>
      <c r="D52" s="155">
        <v>1</v>
      </c>
      <c r="E52" s="155">
        <v>1</v>
      </c>
      <c r="F52" s="156">
        <v>214560</v>
      </c>
      <c r="G52" s="157">
        <v>1</v>
      </c>
      <c r="H52" s="157">
        <v>1</v>
      </c>
      <c r="I52" s="157">
        <v>1</v>
      </c>
      <c r="J52" s="146" t="s">
        <v>142</v>
      </c>
      <c r="K52" s="146" t="s">
        <v>21</v>
      </c>
      <c r="L52" s="146" t="s">
        <v>21</v>
      </c>
      <c r="M52" s="157">
        <v>7200</v>
      </c>
      <c r="N52" s="157">
        <v>7440</v>
      </c>
      <c r="O52" s="157">
        <v>7440</v>
      </c>
      <c r="P52" s="157">
        <f>+F52+M52</f>
        <v>221760</v>
      </c>
      <c r="Q52" s="157">
        <f t="shared" si="43"/>
        <v>229200</v>
      </c>
      <c r="R52" s="157">
        <f t="shared" si="44"/>
        <v>236640</v>
      </c>
      <c r="S52" s="184"/>
      <c r="T52" s="149"/>
      <c r="U52" s="149"/>
      <c r="V52" s="149"/>
      <c r="W52" s="149"/>
      <c r="X52" s="150"/>
      <c r="Y52" s="151"/>
      <c r="Z52" s="151"/>
    </row>
    <row r="53" spans="1:26" s="147" customFormat="1" x14ac:dyDescent="0.35">
      <c r="A53" s="249">
        <v>40</v>
      </c>
      <c r="B53" s="250" t="s">
        <v>40</v>
      </c>
      <c r="C53" s="176" t="s">
        <v>52</v>
      </c>
      <c r="D53" s="247">
        <v>1</v>
      </c>
      <c r="E53" s="155" t="s">
        <v>21</v>
      </c>
      <c r="F53" s="247">
        <v>297900</v>
      </c>
      <c r="G53" s="247">
        <v>1</v>
      </c>
      <c r="H53" s="247">
        <v>1</v>
      </c>
      <c r="I53" s="247">
        <v>1</v>
      </c>
      <c r="J53" s="146">
        <v>0</v>
      </c>
      <c r="K53" s="146">
        <v>0</v>
      </c>
      <c r="L53" s="146">
        <v>0</v>
      </c>
      <c r="M53" s="247">
        <v>9720</v>
      </c>
      <c r="N53" s="247">
        <v>9720</v>
      </c>
      <c r="O53" s="247">
        <v>9720</v>
      </c>
      <c r="P53" s="248">
        <f t="shared" ref="P53" si="46">+F53+M53</f>
        <v>307620</v>
      </c>
      <c r="Q53" s="248">
        <f t="shared" ref="Q53" si="47">+P53+N53</f>
        <v>317340</v>
      </c>
      <c r="R53" s="248">
        <f t="shared" ref="R53" si="48">+Q53+O53</f>
        <v>327060</v>
      </c>
      <c r="S53" s="180" t="s">
        <v>66</v>
      </c>
      <c r="T53" s="144">
        <v>19200</v>
      </c>
      <c r="U53" s="144">
        <v>19970</v>
      </c>
      <c r="V53" s="144">
        <v>20780</v>
      </c>
      <c r="W53" s="144">
        <v>21620</v>
      </c>
      <c r="X53" s="145"/>
      <c r="Y53" s="145"/>
      <c r="Z53" s="145"/>
    </row>
    <row r="54" spans="1:26" s="147" customFormat="1" x14ac:dyDescent="0.35">
      <c r="A54" s="249">
        <v>41</v>
      </c>
      <c r="B54" s="250" t="s">
        <v>141</v>
      </c>
      <c r="C54" s="176" t="s">
        <v>69</v>
      </c>
      <c r="D54" s="247">
        <v>1</v>
      </c>
      <c r="E54" s="155">
        <v>1</v>
      </c>
      <c r="F54" s="247">
        <v>207720</v>
      </c>
      <c r="G54" s="247">
        <v>1</v>
      </c>
      <c r="H54" s="247">
        <v>1</v>
      </c>
      <c r="I54" s="247">
        <v>1</v>
      </c>
      <c r="J54" s="146" t="s">
        <v>142</v>
      </c>
      <c r="K54" s="146" t="s">
        <v>21</v>
      </c>
      <c r="L54" s="146" t="s">
        <v>21</v>
      </c>
      <c r="M54" s="247">
        <v>9000</v>
      </c>
      <c r="N54" s="247">
        <v>9000</v>
      </c>
      <c r="O54" s="247">
        <v>9240</v>
      </c>
      <c r="P54" s="248">
        <f t="shared" ref="P54" si="49">+F54+M54</f>
        <v>216720</v>
      </c>
      <c r="Q54" s="248">
        <f t="shared" ref="Q54" si="50">+P54+N54</f>
        <v>225720</v>
      </c>
      <c r="R54" s="248">
        <f t="shared" ref="R54" si="51">+Q54+O54</f>
        <v>234960</v>
      </c>
      <c r="S54" s="181"/>
      <c r="T54" s="144"/>
      <c r="U54" s="144"/>
      <c r="V54" s="144"/>
      <c r="W54" s="144"/>
      <c r="X54" s="145"/>
      <c r="Y54" s="145"/>
      <c r="Z54" s="145"/>
    </row>
    <row r="55" spans="1:26" s="147" customFormat="1" x14ac:dyDescent="0.35">
      <c r="A55" s="249"/>
      <c r="B55" s="252" t="s">
        <v>33</v>
      </c>
      <c r="C55" s="176"/>
      <c r="D55" s="247"/>
      <c r="E55" s="146"/>
      <c r="F55" s="247"/>
      <c r="G55" s="247"/>
      <c r="H55" s="247"/>
      <c r="I55" s="247"/>
      <c r="J55" s="146"/>
      <c r="K55" s="146"/>
      <c r="L55" s="146"/>
      <c r="M55" s="247"/>
      <c r="N55" s="247"/>
      <c r="O55" s="247"/>
      <c r="P55" s="248"/>
      <c r="Q55" s="248"/>
      <c r="R55" s="248"/>
      <c r="S55" s="180"/>
      <c r="T55" s="144"/>
      <c r="U55" s="144"/>
      <c r="V55" s="144"/>
      <c r="W55" s="144"/>
      <c r="X55" s="145"/>
      <c r="Y55" s="145"/>
      <c r="Z55" s="145"/>
    </row>
    <row r="56" spans="1:26" s="147" customFormat="1" x14ac:dyDescent="0.35">
      <c r="A56" s="249">
        <v>42</v>
      </c>
      <c r="B56" s="250" t="s">
        <v>114</v>
      </c>
      <c r="C56" s="176" t="s">
        <v>21</v>
      </c>
      <c r="D56" s="247">
        <v>1</v>
      </c>
      <c r="E56" s="155">
        <v>1</v>
      </c>
      <c r="F56" s="247">
        <v>181680</v>
      </c>
      <c r="G56" s="247">
        <v>1</v>
      </c>
      <c r="H56" s="247">
        <v>1</v>
      </c>
      <c r="I56" s="247">
        <v>1</v>
      </c>
      <c r="J56" s="146" t="s">
        <v>142</v>
      </c>
      <c r="K56" s="146" t="s">
        <v>21</v>
      </c>
      <c r="L56" s="146" t="s">
        <v>21</v>
      </c>
      <c r="M56" s="247">
        <v>6960</v>
      </c>
      <c r="N56" s="247">
        <v>7440</v>
      </c>
      <c r="O56" s="247">
        <v>7440</v>
      </c>
      <c r="P56" s="248">
        <f t="shared" ref="P56:P57" si="52">+F56+M56</f>
        <v>188640</v>
      </c>
      <c r="Q56" s="248">
        <f t="shared" ref="Q56:Q57" si="53">+P56+N56</f>
        <v>196080</v>
      </c>
      <c r="R56" s="248">
        <f t="shared" ref="R56:R57" si="54">+Q56+O56</f>
        <v>203520</v>
      </c>
      <c r="S56" s="181"/>
      <c r="T56" s="144"/>
      <c r="U56" s="144"/>
      <c r="V56" s="144"/>
      <c r="W56" s="144"/>
      <c r="X56" s="145"/>
      <c r="Y56" s="145"/>
      <c r="Z56" s="145"/>
    </row>
    <row r="57" spans="1:26" s="147" customFormat="1" x14ac:dyDescent="0.35">
      <c r="A57" s="264">
        <v>43</v>
      </c>
      <c r="B57" s="285" t="s">
        <v>114</v>
      </c>
      <c r="C57" s="192" t="s">
        <v>21</v>
      </c>
      <c r="D57" s="268">
        <v>1</v>
      </c>
      <c r="E57" s="190">
        <v>1</v>
      </c>
      <c r="F57" s="268">
        <v>168360</v>
      </c>
      <c r="G57" s="268">
        <v>1</v>
      </c>
      <c r="H57" s="268">
        <v>1</v>
      </c>
      <c r="I57" s="268">
        <v>1</v>
      </c>
      <c r="J57" s="269" t="s">
        <v>142</v>
      </c>
      <c r="K57" s="269" t="s">
        <v>21</v>
      </c>
      <c r="L57" s="269" t="s">
        <v>21</v>
      </c>
      <c r="M57" s="268">
        <v>6480</v>
      </c>
      <c r="N57" s="268">
        <v>6840</v>
      </c>
      <c r="O57" s="268">
        <v>6960</v>
      </c>
      <c r="P57" s="270">
        <f t="shared" si="52"/>
        <v>174840</v>
      </c>
      <c r="Q57" s="270">
        <f t="shared" si="53"/>
        <v>181680</v>
      </c>
      <c r="R57" s="270">
        <f t="shared" si="54"/>
        <v>188640</v>
      </c>
      <c r="S57" s="191"/>
      <c r="T57" s="144"/>
      <c r="U57" s="144"/>
      <c r="V57" s="144"/>
      <c r="W57" s="144"/>
      <c r="X57" s="145"/>
      <c r="Y57" s="145"/>
      <c r="Z57" s="145"/>
    </row>
    <row r="58" spans="1:26" s="147" customFormat="1" x14ac:dyDescent="0.35">
      <c r="A58" s="286"/>
      <c r="B58" s="287" t="s">
        <v>55</v>
      </c>
      <c r="C58" s="288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90"/>
      <c r="Q58" s="290"/>
      <c r="R58" s="290"/>
      <c r="S58" s="231"/>
      <c r="T58" s="144"/>
      <c r="U58" s="144"/>
      <c r="V58" s="144"/>
      <c r="W58" s="144"/>
      <c r="X58" s="145"/>
      <c r="Y58" s="145"/>
      <c r="Z58" s="145"/>
    </row>
    <row r="59" spans="1:26" s="145" customFormat="1" x14ac:dyDescent="0.35">
      <c r="A59" s="249">
        <v>44</v>
      </c>
      <c r="B59" s="291" t="s">
        <v>97</v>
      </c>
      <c r="C59" s="177" t="s">
        <v>34</v>
      </c>
      <c r="D59" s="246">
        <v>1</v>
      </c>
      <c r="E59" s="247">
        <v>1</v>
      </c>
      <c r="F59" s="247">
        <v>146520</v>
      </c>
      <c r="G59" s="247">
        <v>1</v>
      </c>
      <c r="H59" s="247">
        <v>1</v>
      </c>
      <c r="I59" s="247">
        <v>1</v>
      </c>
      <c r="J59" s="146">
        <v>0</v>
      </c>
      <c r="K59" s="146">
        <v>0</v>
      </c>
      <c r="L59" s="146">
        <v>0</v>
      </c>
      <c r="M59" s="247">
        <v>5880</v>
      </c>
      <c r="N59" s="247">
        <v>6120</v>
      </c>
      <c r="O59" s="247">
        <v>6360</v>
      </c>
      <c r="P59" s="248">
        <f t="shared" ref="P59:P60" si="55">+F59+M59</f>
        <v>152400</v>
      </c>
      <c r="Q59" s="248">
        <f>+P59+N59</f>
        <v>158520</v>
      </c>
      <c r="R59" s="248">
        <f>+Q59+O59</f>
        <v>164880</v>
      </c>
      <c r="S59" s="179"/>
      <c r="T59" s="144"/>
      <c r="U59" s="148"/>
      <c r="V59" s="144"/>
      <c r="W59" s="148"/>
    </row>
    <row r="60" spans="1:26" s="145" customFormat="1" x14ac:dyDescent="0.35">
      <c r="A60" s="249">
        <v>45</v>
      </c>
      <c r="B60" s="291" t="s">
        <v>125</v>
      </c>
      <c r="C60" s="178" t="s">
        <v>41</v>
      </c>
      <c r="D60" s="246">
        <v>1</v>
      </c>
      <c r="E60" s="247">
        <v>1</v>
      </c>
      <c r="F60" s="247">
        <v>129120</v>
      </c>
      <c r="G60" s="247">
        <v>1</v>
      </c>
      <c r="H60" s="247">
        <v>1</v>
      </c>
      <c r="I60" s="247">
        <v>1</v>
      </c>
      <c r="J60" s="146">
        <v>0</v>
      </c>
      <c r="K60" s="146">
        <v>0</v>
      </c>
      <c r="L60" s="146">
        <v>0</v>
      </c>
      <c r="M60" s="146">
        <v>5280</v>
      </c>
      <c r="N60" s="247">
        <v>5400</v>
      </c>
      <c r="O60" s="247">
        <v>5640</v>
      </c>
      <c r="P60" s="248">
        <f t="shared" si="55"/>
        <v>134400</v>
      </c>
      <c r="Q60" s="248">
        <f>+P60+N60</f>
        <v>139800</v>
      </c>
      <c r="R60" s="248">
        <f>+Q60+O60</f>
        <v>145440</v>
      </c>
      <c r="S60" s="179"/>
      <c r="T60" s="144"/>
      <c r="U60" s="148"/>
      <c r="V60" s="144"/>
      <c r="W60" s="148"/>
    </row>
    <row r="61" spans="1:26" s="145" customFormat="1" x14ac:dyDescent="0.35">
      <c r="A61" s="249">
        <v>46</v>
      </c>
      <c r="B61" s="168" t="s">
        <v>53</v>
      </c>
      <c r="C61" s="263" t="s">
        <v>35</v>
      </c>
      <c r="D61" s="246">
        <v>6</v>
      </c>
      <c r="E61" s="246">
        <v>6</v>
      </c>
      <c r="F61" s="247">
        <v>648000</v>
      </c>
      <c r="G61" s="247">
        <v>6</v>
      </c>
      <c r="H61" s="247">
        <v>6</v>
      </c>
      <c r="I61" s="247">
        <v>6</v>
      </c>
      <c r="J61" s="146">
        <v>0</v>
      </c>
      <c r="K61" s="146">
        <v>0</v>
      </c>
      <c r="L61" s="146">
        <v>0</v>
      </c>
      <c r="M61" s="146">
        <v>0</v>
      </c>
      <c r="N61" s="146">
        <v>0</v>
      </c>
      <c r="O61" s="146">
        <v>0</v>
      </c>
      <c r="P61" s="251">
        <f>+F61+M61</f>
        <v>648000</v>
      </c>
      <c r="Q61" s="251">
        <f t="shared" ref="Q61:R61" si="56">+P61+N61</f>
        <v>648000</v>
      </c>
      <c r="R61" s="251">
        <f t="shared" si="56"/>
        <v>648000</v>
      </c>
      <c r="S61" s="185"/>
      <c r="T61" s="144"/>
      <c r="U61" s="144"/>
      <c r="V61" s="144"/>
      <c r="W61" s="144"/>
    </row>
    <row r="62" spans="1:26" s="162" customFormat="1" hidden="1" x14ac:dyDescent="0.35">
      <c r="A62" s="252"/>
      <c r="B62" s="96"/>
      <c r="C62" s="282"/>
      <c r="D62" s="292">
        <f>SUM(D48:D61)</f>
        <v>16</v>
      </c>
      <c r="E62" s="292">
        <f>SUM(E48:E61)</f>
        <v>14</v>
      </c>
      <c r="F62" s="292"/>
      <c r="G62" s="292">
        <f t="shared" ref="G62:L62" si="57">SUM(G48:G60)</f>
        <v>10</v>
      </c>
      <c r="H62" s="292">
        <f t="shared" si="57"/>
        <v>10</v>
      </c>
      <c r="I62" s="292">
        <f t="shared" si="57"/>
        <v>10</v>
      </c>
      <c r="J62" s="292">
        <f t="shared" si="57"/>
        <v>0</v>
      </c>
      <c r="K62" s="292">
        <f t="shared" si="57"/>
        <v>0</v>
      </c>
      <c r="L62" s="292">
        <f t="shared" si="57"/>
        <v>0</v>
      </c>
      <c r="M62" s="292"/>
      <c r="N62" s="293"/>
      <c r="O62" s="293"/>
      <c r="P62" s="294"/>
      <c r="Q62" s="294"/>
      <c r="R62" s="294"/>
      <c r="S62" s="232"/>
      <c r="T62" s="160"/>
      <c r="U62" s="160"/>
      <c r="V62" s="160"/>
      <c r="W62" s="160"/>
    </row>
    <row r="63" spans="1:26" s="159" customFormat="1" x14ac:dyDescent="0.35">
      <c r="A63" s="252"/>
      <c r="B63" s="281" t="s">
        <v>146</v>
      </c>
      <c r="C63" s="28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3"/>
      <c r="O63" s="293"/>
      <c r="P63" s="292"/>
      <c r="Q63" s="292"/>
      <c r="R63" s="292"/>
      <c r="S63" s="186"/>
      <c r="T63" s="167"/>
      <c r="U63" s="167"/>
      <c r="V63" s="167"/>
      <c r="W63" s="167"/>
    </row>
    <row r="64" spans="1:26" s="159" customFormat="1" x14ac:dyDescent="0.35">
      <c r="A64" s="176">
        <v>47</v>
      </c>
      <c r="B64" s="327" t="s">
        <v>143</v>
      </c>
      <c r="C64" s="174" t="s">
        <v>23</v>
      </c>
      <c r="D64" s="169">
        <v>1</v>
      </c>
      <c r="E64" s="169" t="s">
        <v>21</v>
      </c>
      <c r="F64" s="169">
        <v>435600</v>
      </c>
      <c r="G64" s="247">
        <v>1</v>
      </c>
      <c r="H64" s="247">
        <v>1</v>
      </c>
      <c r="I64" s="247">
        <v>1</v>
      </c>
      <c r="J64" s="146">
        <v>0</v>
      </c>
      <c r="K64" s="146">
        <v>0</v>
      </c>
      <c r="L64" s="146">
        <v>0</v>
      </c>
      <c r="M64" s="169">
        <v>13620</v>
      </c>
      <c r="N64" s="170">
        <v>13620</v>
      </c>
      <c r="O64" s="170">
        <v>13620</v>
      </c>
      <c r="P64" s="169">
        <f t="shared" ref="P64:P84" si="58">+F64+M64</f>
        <v>449220</v>
      </c>
      <c r="Q64" s="169">
        <f t="shared" ref="Q64:R64" si="59">+P64+N64</f>
        <v>462840</v>
      </c>
      <c r="R64" s="169">
        <f t="shared" si="59"/>
        <v>476460</v>
      </c>
      <c r="S64" s="186"/>
      <c r="T64" s="167"/>
      <c r="U64" s="167"/>
      <c r="V64" s="167"/>
      <c r="W64" s="167"/>
    </row>
    <row r="65" spans="1:23" s="159" customFormat="1" x14ac:dyDescent="0.35">
      <c r="A65" s="176">
        <v>48</v>
      </c>
      <c r="B65" s="328" t="s">
        <v>180</v>
      </c>
      <c r="C65" s="174" t="s">
        <v>23</v>
      </c>
      <c r="D65" s="169">
        <v>1</v>
      </c>
      <c r="E65" s="169" t="s">
        <v>21</v>
      </c>
      <c r="F65" s="169">
        <v>411600</v>
      </c>
      <c r="G65" s="247">
        <v>1</v>
      </c>
      <c r="H65" s="247">
        <v>1</v>
      </c>
      <c r="I65" s="247">
        <v>1</v>
      </c>
      <c r="J65" s="146">
        <v>0</v>
      </c>
      <c r="K65" s="146">
        <v>0</v>
      </c>
      <c r="L65" s="146">
        <v>0</v>
      </c>
      <c r="M65" s="169">
        <v>13620</v>
      </c>
      <c r="N65" s="170">
        <v>13620</v>
      </c>
      <c r="O65" s="170">
        <v>13620</v>
      </c>
      <c r="P65" s="169">
        <f t="shared" si="58"/>
        <v>425220</v>
      </c>
      <c r="Q65" s="169">
        <f t="shared" ref="Q65:R65" si="60">+P65+N65</f>
        <v>438840</v>
      </c>
      <c r="R65" s="169">
        <f t="shared" si="60"/>
        <v>452460</v>
      </c>
      <c r="S65" s="186"/>
      <c r="T65" s="167"/>
      <c r="U65" s="167"/>
      <c r="V65" s="167"/>
      <c r="W65" s="167"/>
    </row>
    <row r="66" spans="1:23" s="159" customFormat="1" x14ac:dyDescent="0.35">
      <c r="A66" s="176">
        <v>49</v>
      </c>
      <c r="B66" s="331" t="s">
        <v>181</v>
      </c>
      <c r="C66" s="174" t="s">
        <v>23</v>
      </c>
      <c r="D66" s="169">
        <v>1</v>
      </c>
      <c r="E66" s="169" t="s">
        <v>21</v>
      </c>
      <c r="F66" s="169">
        <v>411600</v>
      </c>
      <c r="G66" s="247">
        <v>1</v>
      </c>
      <c r="H66" s="247">
        <v>1</v>
      </c>
      <c r="I66" s="247">
        <v>1</v>
      </c>
      <c r="J66" s="146">
        <v>0</v>
      </c>
      <c r="K66" s="146">
        <v>0</v>
      </c>
      <c r="L66" s="146">
        <v>0</v>
      </c>
      <c r="M66" s="169">
        <v>13620</v>
      </c>
      <c r="N66" s="170">
        <v>13620</v>
      </c>
      <c r="O66" s="170">
        <v>13620</v>
      </c>
      <c r="P66" s="169">
        <f t="shared" si="58"/>
        <v>425220</v>
      </c>
      <c r="Q66" s="169">
        <f t="shared" ref="Q66:R66" si="61">+P66+N66</f>
        <v>438840</v>
      </c>
      <c r="R66" s="169">
        <f t="shared" si="61"/>
        <v>452460</v>
      </c>
      <c r="S66" s="186"/>
      <c r="T66" s="167"/>
      <c r="U66" s="167"/>
      <c r="V66" s="167"/>
      <c r="W66" s="167"/>
    </row>
    <row r="67" spans="1:23" s="159" customFormat="1" x14ac:dyDescent="0.35">
      <c r="A67" s="176">
        <v>50</v>
      </c>
      <c r="B67" s="96" t="s">
        <v>115</v>
      </c>
      <c r="C67" s="174" t="s">
        <v>144</v>
      </c>
      <c r="D67" s="169">
        <v>1</v>
      </c>
      <c r="E67" s="169">
        <v>1</v>
      </c>
      <c r="F67" s="169">
        <v>229920</v>
      </c>
      <c r="G67" s="247">
        <v>1</v>
      </c>
      <c r="H67" s="247">
        <v>1</v>
      </c>
      <c r="I67" s="247">
        <v>1</v>
      </c>
      <c r="J67" s="146">
        <v>0</v>
      </c>
      <c r="K67" s="146">
        <v>0</v>
      </c>
      <c r="L67" s="146">
        <v>0</v>
      </c>
      <c r="M67" s="169">
        <v>7680</v>
      </c>
      <c r="N67" s="170">
        <v>7680</v>
      </c>
      <c r="O67" s="170">
        <v>8400</v>
      </c>
      <c r="P67" s="169">
        <f t="shared" si="58"/>
        <v>237600</v>
      </c>
      <c r="Q67" s="169">
        <f t="shared" ref="Q67:R67" si="62">+P67+N67</f>
        <v>245280</v>
      </c>
      <c r="R67" s="169">
        <f t="shared" si="62"/>
        <v>253680</v>
      </c>
      <c r="S67" s="186"/>
      <c r="T67" s="167"/>
      <c r="U67" s="167"/>
      <c r="V67" s="167"/>
      <c r="W67" s="167"/>
    </row>
    <row r="68" spans="1:23" s="159" customFormat="1" x14ac:dyDescent="0.35">
      <c r="A68" s="176">
        <v>51</v>
      </c>
      <c r="B68" s="96" t="s">
        <v>115</v>
      </c>
      <c r="C68" s="174" t="s">
        <v>151</v>
      </c>
      <c r="D68" s="169">
        <v>1</v>
      </c>
      <c r="E68" s="169" t="s">
        <v>21</v>
      </c>
      <c r="F68" s="169">
        <v>0</v>
      </c>
      <c r="G68" s="247">
        <v>1</v>
      </c>
      <c r="H68" s="247">
        <v>1</v>
      </c>
      <c r="I68" s="247">
        <v>1</v>
      </c>
      <c r="J68" s="322" t="s">
        <v>173</v>
      </c>
      <c r="K68" s="146">
        <v>0</v>
      </c>
      <c r="L68" s="146">
        <v>0</v>
      </c>
      <c r="M68" s="169">
        <v>355320</v>
      </c>
      <c r="N68" s="170">
        <v>12000</v>
      </c>
      <c r="O68" s="170">
        <v>12000</v>
      </c>
      <c r="P68" s="169">
        <f t="shared" si="58"/>
        <v>355320</v>
      </c>
      <c r="Q68" s="169">
        <f t="shared" ref="Q68:R68" si="63">+P68+N68</f>
        <v>367320</v>
      </c>
      <c r="R68" s="169">
        <f t="shared" si="63"/>
        <v>379320</v>
      </c>
      <c r="S68" s="187" t="s">
        <v>145</v>
      </c>
      <c r="T68" s="167"/>
      <c r="U68" s="167"/>
      <c r="V68" s="167"/>
      <c r="W68" s="167"/>
    </row>
    <row r="69" spans="1:23" s="159" customFormat="1" x14ac:dyDescent="0.35">
      <c r="A69" s="252"/>
      <c r="B69" s="171" t="s">
        <v>55</v>
      </c>
      <c r="C69" s="168"/>
      <c r="D69" s="169"/>
      <c r="E69" s="169"/>
      <c r="F69" s="169"/>
      <c r="G69" s="247"/>
      <c r="H69" s="247"/>
      <c r="I69" s="247"/>
      <c r="J69" s="146"/>
      <c r="K69" s="146"/>
      <c r="L69" s="146"/>
      <c r="M69" s="169"/>
      <c r="N69" s="170"/>
      <c r="O69" s="170"/>
      <c r="P69" s="169"/>
      <c r="Q69" s="169"/>
      <c r="R69" s="169"/>
      <c r="S69" s="186"/>
      <c r="T69" s="167"/>
      <c r="U69" s="167"/>
      <c r="V69" s="167"/>
      <c r="W69" s="167"/>
    </row>
    <row r="70" spans="1:23" s="159" customFormat="1" x14ac:dyDescent="0.35">
      <c r="A70" s="176">
        <v>52</v>
      </c>
      <c r="B70" s="172" t="s">
        <v>97</v>
      </c>
      <c r="C70" s="177" t="s">
        <v>34</v>
      </c>
      <c r="D70" s="169">
        <v>1</v>
      </c>
      <c r="E70" s="169">
        <v>1</v>
      </c>
      <c r="F70" s="169">
        <v>145080</v>
      </c>
      <c r="G70" s="247">
        <v>1</v>
      </c>
      <c r="H70" s="247">
        <v>1</v>
      </c>
      <c r="I70" s="247">
        <v>1</v>
      </c>
      <c r="J70" s="146">
        <v>0</v>
      </c>
      <c r="K70" s="146">
        <v>0</v>
      </c>
      <c r="L70" s="146">
        <v>0</v>
      </c>
      <c r="M70" s="169">
        <v>5880</v>
      </c>
      <c r="N70" s="170">
        <v>6120</v>
      </c>
      <c r="O70" s="170">
        <v>6360</v>
      </c>
      <c r="P70" s="169">
        <f t="shared" si="58"/>
        <v>150960</v>
      </c>
      <c r="Q70" s="169">
        <f t="shared" ref="Q70:R70" si="64">+P70+N70</f>
        <v>157080</v>
      </c>
      <c r="R70" s="169">
        <f t="shared" si="64"/>
        <v>163440</v>
      </c>
      <c r="S70" s="186"/>
      <c r="T70" s="167"/>
      <c r="U70" s="167"/>
      <c r="V70" s="167"/>
      <c r="W70" s="167"/>
    </row>
    <row r="71" spans="1:23" s="159" customFormat="1" x14ac:dyDescent="0.35">
      <c r="A71" s="176">
        <v>53</v>
      </c>
      <c r="B71" s="172" t="s">
        <v>54</v>
      </c>
      <c r="C71" s="178" t="s">
        <v>41</v>
      </c>
      <c r="D71" s="169">
        <v>1</v>
      </c>
      <c r="E71" s="169">
        <v>1</v>
      </c>
      <c r="F71" s="169">
        <v>131400</v>
      </c>
      <c r="G71" s="247">
        <v>1</v>
      </c>
      <c r="H71" s="247">
        <v>1</v>
      </c>
      <c r="I71" s="247">
        <v>1</v>
      </c>
      <c r="J71" s="146">
        <v>0</v>
      </c>
      <c r="K71" s="146">
        <v>0</v>
      </c>
      <c r="L71" s="146">
        <v>0</v>
      </c>
      <c r="M71" s="169">
        <v>5280</v>
      </c>
      <c r="N71" s="170">
        <v>5520</v>
      </c>
      <c r="O71" s="170">
        <v>5760</v>
      </c>
      <c r="P71" s="169">
        <f t="shared" si="58"/>
        <v>136680</v>
      </c>
      <c r="Q71" s="169">
        <f t="shared" ref="Q71:R71" si="65">+P71+N71</f>
        <v>142200</v>
      </c>
      <c r="R71" s="169">
        <f t="shared" si="65"/>
        <v>147960</v>
      </c>
      <c r="S71" s="186"/>
      <c r="T71" s="167"/>
      <c r="U71" s="167"/>
      <c r="V71" s="167"/>
      <c r="W71" s="167"/>
    </row>
    <row r="72" spans="1:23" s="159" customFormat="1" x14ac:dyDescent="0.35">
      <c r="A72" s="176">
        <v>54</v>
      </c>
      <c r="B72" s="96" t="s">
        <v>54</v>
      </c>
      <c r="C72" s="178" t="s">
        <v>41</v>
      </c>
      <c r="D72" s="169">
        <v>1</v>
      </c>
      <c r="E72" s="169">
        <v>1</v>
      </c>
      <c r="F72" s="169">
        <v>116280</v>
      </c>
      <c r="G72" s="247">
        <v>1</v>
      </c>
      <c r="H72" s="247">
        <v>1</v>
      </c>
      <c r="I72" s="247">
        <v>1</v>
      </c>
      <c r="J72" s="146">
        <v>0</v>
      </c>
      <c r="K72" s="146">
        <v>0</v>
      </c>
      <c r="L72" s="146">
        <v>0</v>
      </c>
      <c r="M72" s="169">
        <v>5520</v>
      </c>
      <c r="N72" s="170">
        <v>4920</v>
      </c>
      <c r="O72" s="170">
        <v>5160</v>
      </c>
      <c r="P72" s="169">
        <f t="shared" si="58"/>
        <v>121800</v>
      </c>
      <c r="Q72" s="169">
        <f t="shared" ref="Q72:R72" si="66">+P72+N72</f>
        <v>126720</v>
      </c>
      <c r="R72" s="169">
        <f t="shared" si="66"/>
        <v>131880</v>
      </c>
      <c r="S72" s="186"/>
      <c r="T72" s="167"/>
      <c r="U72" s="167"/>
      <c r="V72" s="167"/>
      <c r="W72" s="167"/>
    </row>
    <row r="73" spans="1:23" s="159" customFormat="1" x14ac:dyDescent="0.35">
      <c r="A73" s="176">
        <v>55</v>
      </c>
      <c r="B73" s="96" t="s">
        <v>43</v>
      </c>
      <c r="C73" s="178"/>
      <c r="D73" s="169">
        <v>1</v>
      </c>
      <c r="E73" s="169">
        <v>1</v>
      </c>
      <c r="F73" s="169">
        <v>108000</v>
      </c>
      <c r="G73" s="247">
        <v>1</v>
      </c>
      <c r="H73" s="247">
        <v>1</v>
      </c>
      <c r="I73" s="247">
        <v>1</v>
      </c>
      <c r="J73" s="146">
        <v>0</v>
      </c>
      <c r="K73" s="146">
        <v>0</v>
      </c>
      <c r="L73" s="146">
        <v>0</v>
      </c>
      <c r="M73" s="146">
        <v>0</v>
      </c>
      <c r="N73" s="146">
        <v>0</v>
      </c>
      <c r="O73" s="146">
        <v>0</v>
      </c>
      <c r="P73" s="169">
        <f t="shared" si="58"/>
        <v>108000</v>
      </c>
      <c r="Q73" s="169">
        <f t="shared" ref="Q73:R73" si="67">+P73+N73</f>
        <v>108000</v>
      </c>
      <c r="R73" s="169">
        <f t="shared" si="67"/>
        <v>108000</v>
      </c>
      <c r="S73" s="186"/>
      <c r="T73" s="167"/>
      <c r="U73" s="167"/>
      <c r="V73" s="167"/>
      <c r="W73" s="167"/>
    </row>
    <row r="74" spans="1:23" s="159" customFormat="1" x14ac:dyDescent="0.35">
      <c r="A74" s="176">
        <v>56</v>
      </c>
      <c r="B74" s="96" t="s">
        <v>138</v>
      </c>
      <c r="C74" s="178"/>
      <c r="D74" s="169">
        <v>2</v>
      </c>
      <c r="E74" s="169">
        <v>2</v>
      </c>
      <c r="F74" s="169">
        <v>216000</v>
      </c>
      <c r="G74" s="247">
        <v>2</v>
      </c>
      <c r="H74" s="247">
        <v>2</v>
      </c>
      <c r="I74" s="247">
        <v>2</v>
      </c>
      <c r="J74" s="146">
        <v>0</v>
      </c>
      <c r="K74" s="146">
        <v>0</v>
      </c>
      <c r="L74" s="146">
        <v>0</v>
      </c>
      <c r="M74" s="146">
        <v>0</v>
      </c>
      <c r="N74" s="146">
        <v>0</v>
      </c>
      <c r="O74" s="146">
        <v>0</v>
      </c>
      <c r="P74" s="169">
        <f t="shared" si="58"/>
        <v>216000</v>
      </c>
      <c r="Q74" s="169">
        <f t="shared" ref="Q74:R74" si="68">+P74+N74</f>
        <v>216000</v>
      </c>
      <c r="R74" s="169">
        <f t="shared" si="68"/>
        <v>216000</v>
      </c>
      <c r="S74" s="186"/>
      <c r="T74" s="167"/>
      <c r="U74" s="167"/>
      <c r="V74" s="167"/>
      <c r="W74" s="167"/>
    </row>
    <row r="75" spans="1:23" s="159" customFormat="1" x14ac:dyDescent="0.35">
      <c r="A75" s="176"/>
      <c r="B75" s="173" t="s">
        <v>147</v>
      </c>
      <c r="C75" s="178"/>
      <c r="D75" s="169"/>
      <c r="E75" s="169"/>
      <c r="F75" s="169"/>
      <c r="G75" s="247"/>
      <c r="H75" s="247"/>
      <c r="I75" s="247"/>
      <c r="J75" s="146"/>
      <c r="K75" s="146"/>
      <c r="L75" s="146"/>
      <c r="M75" s="169"/>
      <c r="N75" s="170"/>
      <c r="O75" s="170"/>
      <c r="P75" s="169"/>
      <c r="Q75" s="169"/>
      <c r="R75" s="169"/>
      <c r="S75" s="186"/>
      <c r="T75" s="167"/>
      <c r="U75" s="167"/>
      <c r="V75" s="167"/>
      <c r="W75" s="167"/>
    </row>
    <row r="76" spans="1:23" s="159" customFormat="1" x14ac:dyDescent="0.35">
      <c r="A76" s="176">
        <v>57</v>
      </c>
      <c r="B76" s="175" t="s">
        <v>182</v>
      </c>
      <c r="C76" s="178" t="s">
        <v>23</v>
      </c>
      <c r="D76" s="169">
        <v>1</v>
      </c>
      <c r="E76" s="169">
        <v>1</v>
      </c>
      <c r="F76" s="169">
        <v>359520</v>
      </c>
      <c r="G76" s="247">
        <v>1</v>
      </c>
      <c r="H76" s="247">
        <v>1</v>
      </c>
      <c r="I76" s="247">
        <v>1</v>
      </c>
      <c r="J76" s="146">
        <v>0</v>
      </c>
      <c r="K76" s="146">
        <v>0</v>
      </c>
      <c r="L76" s="146">
        <v>0</v>
      </c>
      <c r="M76" s="169">
        <v>12240</v>
      </c>
      <c r="N76" s="170">
        <v>12960</v>
      </c>
      <c r="O76" s="170">
        <v>13440</v>
      </c>
      <c r="P76" s="169">
        <f>F76+M76</f>
        <v>371760</v>
      </c>
      <c r="Q76" s="169">
        <f t="shared" ref="Q76:R76" si="69">+P76+N76</f>
        <v>384720</v>
      </c>
      <c r="R76" s="169">
        <f t="shared" si="69"/>
        <v>398160</v>
      </c>
      <c r="S76" s="186"/>
      <c r="T76" s="167"/>
      <c r="U76" s="167"/>
      <c r="V76" s="167"/>
      <c r="W76" s="167"/>
    </row>
    <row r="77" spans="1:23" s="159" customFormat="1" x14ac:dyDescent="0.35">
      <c r="A77" s="176">
        <v>58</v>
      </c>
      <c r="B77" s="175" t="s">
        <v>183</v>
      </c>
      <c r="C77" s="178" t="s">
        <v>23</v>
      </c>
      <c r="D77" s="169">
        <v>1</v>
      </c>
      <c r="E77" s="169" t="s">
        <v>21</v>
      </c>
      <c r="F77" s="169">
        <v>411600</v>
      </c>
      <c r="G77" s="247">
        <v>1</v>
      </c>
      <c r="H77" s="247">
        <v>1</v>
      </c>
      <c r="I77" s="247">
        <v>1</v>
      </c>
      <c r="J77" s="146">
        <v>0</v>
      </c>
      <c r="K77" s="146">
        <v>0</v>
      </c>
      <c r="L77" s="146">
        <v>0</v>
      </c>
      <c r="M77" s="169">
        <v>13620</v>
      </c>
      <c r="N77" s="170">
        <v>13620</v>
      </c>
      <c r="O77" s="170">
        <v>13620</v>
      </c>
      <c r="P77" s="169">
        <f t="shared" si="58"/>
        <v>425220</v>
      </c>
      <c r="Q77" s="169">
        <f t="shared" ref="Q77:R77" si="70">+P77+N77</f>
        <v>438840</v>
      </c>
      <c r="R77" s="169">
        <f t="shared" si="70"/>
        <v>452460</v>
      </c>
      <c r="S77" s="186" t="s">
        <v>66</v>
      </c>
      <c r="T77" s="167"/>
      <c r="U77" s="167"/>
      <c r="V77" s="167"/>
      <c r="W77" s="167"/>
    </row>
    <row r="78" spans="1:23" s="159" customFormat="1" x14ac:dyDescent="0.35">
      <c r="A78" s="176">
        <v>59</v>
      </c>
      <c r="B78" s="175" t="s">
        <v>184</v>
      </c>
      <c r="C78" s="178" t="s">
        <v>23</v>
      </c>
      <c r="D78" s="169">
        <v>1</v>
      </c>
      <c r="E78" s="169" t="s">
        <v>21</v>
      </c>
      <c r="F78" s="169">
        <v>411600</v>
      </c>
      <c r="G78" s="247">
        <v>1</v>
      </c>
      <c r="H78" s="247">
        <v>1</v>
      </c>
      <c r="I78" s="247">
        <v>1</v>
      </c>
      <c r="J78" s="146">
        <v>0</v>
      </c>
      <c r="K78" s="146">
        <v>0</v>
      </c>
      <c r="L78" s="146">
        <v>0</v>
      </c>
      <c r="M78" s="169">
        <v>13620</v>
      </c>
      <c r="N78" s="170">
        <v>13620</v>
      </c>
      <c r="O78" s="170">
        <v>13620</v>
      </c>
      <c r="P78" s="169">
        <f t="shared" si="58"/>
        <v>425220</v>
      </c>
      <c r="Q78" s="169">
        <f t="shared" ref="Q78:R78" si="71">+P78+N78</f>
        <v>438840</v>
      </c>
      <c r="R78" s="169">
        <f t="shared" si="71"/>
        <v>452460</v>
      </c>
      <c r="S78" s="186" t="s">
        <v>66</v>
      </c>
      <c r="T78" s="167"/>
      <c r="U78" s="167"/>
      <c r="V78" s="167"/>
      <c r="W78" s="167"/>
    </row>
    <row r="79" spans="1:23" s="159" customFormat="1" x14ac:dyDescent="0.35">
      <c r="A79" s="176">
        <v>60</v>
      </c>
      <c r="B79" s="96" t="s">
        <v>29</v>
      </c>
      <c r="C79" s="174" t="s">
        <v>144</v>
      </c>
      <c r="D79" s="169">
        <v>1</v>
      </c>
      <c r="E79" s="169">
        <v>1</v>
      </c>
      <c r="F79" s="169">
        <v>249240</v>
      </c>
      <c r="G79" s="247">
        <v>1</v>
      </c>
      <c r="H79" s="247">
        <v>1</v>
      </c>
      <c r="I79" s="247">
        <v>1</v>
      </c>
      <c r="J79" s="146">
        <v>0</v>
      </c>
      <c r="K79" s="146">
        <v>0</v>
      </c>
      <c r="L79" s="146">
        <v>0</v>
      </c>
      <c r="M79" s="169">
        <v>8760</v>
      </c>
      <c r="N79" s="170">
        <v>8760</v>
      </c>
      <c r="O79" s="170">
        <v>9000</v>
      </c>
      <c r="P79" s="169">
        <f t="shared" si="58"/>
        <v>258000</v>
      </c>
      <c r="Q79" s="169">
        <f t="shared" ref="Q79:R79" si="72">+P79+N79</f>
        <v>266760</v>
      </c>
      <c r="R79" s="169">
        <f t="shared" si="72"/>
        <v>275760</v>
      </c>
      <c r="S79" s="186"/>
      <c r="T79" s="167"/>
      <c r="U79" s="167"/>
      <c r="V79" s="167"/>
      <c r="W79" s="167"/>
    </row>
    <row r="80" spans="1:23" s="159" customFormat="1" x14ac:dyDescent="0.35">
      <c r="A80" s="176">
        <v>61</v>
      </c>
      <c r="B80" s="96" t="s">
        <v>31</v>
      </c>
      <c r="C80" s="168" t="s">
        <v>69</v>
      </c>
      <c r="D80" s="169">
        <v>1</v>
      </c>
      <c r="E80" s="169">
        <v>1</v>
      </c>
      <c r="F80" s="169">
        <v>234960</v>
      </c>
      <c r="G80" s="247">
        <v>1</v>
      </c>
      <c r="H80" s="247">
        <v>1</v>
      </c>
      <c r="I80" s="247">
        <v>1</v>
      </c>
      <c r="J80" s="146">
        <v>0</v>
      </c>
      <c r="K80" s="146">
        <v>0</v>
      </c>
      <c r="L80" s="146">
        <v>0</v>
      </c>
      <c r="M80" s="169">
        <v>13320</v>
      </c>
      <c r="N80" s="170">
        <v>13320</v>
      </c>
      <c r="O80" s="170">
        <v>13440</v>
      </c>
      <c r="P80" s="169">
        <f t="shared" si="58"/>
        <v>248280</v>
      </c>
      <c r="Q80" s="169">
        <f t="shared" ref="Q80:R80" si="73">+P80+N80</f>
        <v>261600</v>
      </c>
      <c r="R80" s="169">
        <f t="shared" si="73"/>
        <v>275040</v>
      </c>
      <c r="S80" s="158"/>
      <c r="T80" s="167"/>
      <c r="U80" s="167"/>
      <c r="V80" s="167"/>
      <c r="W80" s="167"/>
    </row>
    <row r="81" spans="1:27" s="159" customFormat="1" x14ac:dyDescent="0.35">
      <c r="A81" s="176">
        <v>62</v>
      </c>
      <c r="B81" s="96" t="s">
        <v>148</v>
      </c>
      <c r="C81" s="168" t="s">
        <v>21</v>
      </c>
      <c r="D81" s="169">
        <v>4</v>
      </c>
      <c r="E81" s="169">
        <v>4</v>
      </c>
      <c r="F81" s="169" t="s">
        <v>21</v>
      </c>
      <c r="G81" s="247">
        <v>4</v>
      </c>
      <c r="H81" s="247">
        <v>4</v>
      </c>
      <c r="I81" s="247">
        <v>4</v>
      </c>
      <c r="J81" s="146" t="s">
        <v>21</v>
      </c>
      <c r="K81" s="146" t="s">
        <v>21</v>
      </c>
      <c r="L81" s="146" t="s">
        <v>21</v>
      </c>
      <c r="M81" s="169" t="s">
        <v>21</v>
      </c>
      <c r="N81" s="170" t="s">
        <v>21</v>
      </c>
      <c r="O81" s="170" t="s">
        <v>21</v>
      </c>
      <c r="P81" s="169" t="s">
        <v>21</v>
      </c>
      <c r="Q81" s="169" t="s">
        <v>21</v>
      </c>
      <c r="R81" s="169" t="s">
        <v>21</v>
      </c>
      <c r="S81" s="186" t="s">
        <v>153</v>
      </c>
      <c r="T81" s="167"/>
      <c r="U81" s="167"/>
      <c r="V81" s="167"/>
      <c r="W81" s="167"/>
    </row>
    <row r="82" spans="1:27" s="159" customFormat="1" x14ac:dyDescent="0.35">
      <c r="A82" s="252"/>
      <c r="B82" s="171" t="s">
        <v>55</v>
      </c>
      <c r="C82" s="168"/>
      <c r="D82" s="169"/>
      <c r="E82" s="169"/>
      <c r="F82" s="169"/>
      <c r="G82" s="247"/>
      <c r="H82" s="247"/>
      <c r="I82" s="247"/>
      <c r="J82" s="146"/>
      <c r="K82" s="146"/>
      <c r="L82" s="146"/>
      <c r="M82" s="169"/>
      <c r="N82" s="170"/>
      <c r="O82" s="170"/>
      <c r="P82" s="169"/>
      <c r="Q82" s="169"/>
      <c r="R82" s="169"/>
      <c r="S82" s="186"/>
      <c r="T82" s="167"/>
      <c r="U82" s="167"/>
      <c r="V82" s="167"/>
      <c r="W82" s="167"/>
    </row>
    <row r="83" spans="1:27" s="159" customFormat="1" x14ac:dyDescent="0.35">
      <c r="A83" s="176">
        <v>63</v>
      </c>
      <c r="B83" s="96" t="s">
        <v>97</v>
      </c>
      <c r="C83" s="177" t="s">
        <v>34</v>
      </c>
      <c r="D83" s="169">
        <v>1</v>
      </c>
      <c r="E83" s="169">
        <v>1</v>
      </c>
      <c r="F83" s="169">
        <v>145080</v>
      </c>
      <c r="G83" s="247">
        <v>1</v>
      </c>
      <c r="H83" s="247">
        <v>1</v>
      </c>
      <c r="I83" s="247">
        <v>1</v>
      </c>
      <c r="J83" s="146">
        <v>0</v>
      </c>
      <c r="K83" s="146">
        <v>0</v>
      </c>
      <c r="L83" s="146">
        <v>0</v>
      </c>
      <c r="M83" s="169">
        <v>5880</v>
      </c>
      <c r="N83" s="170">
        <v>6120</v>
      </c>
      <c r="O83" s="170">
        <v>6360</v>
      </c>
      <c r="P83" s="169">
        <f t="shared" si="58"/>
        <v>150960</v>
      </c>
      <c r="Q83" s="169">
        <f t="shared" ref="Q83:R83" si="74">+P83+N83</f>
        <v>157080</v>
      </c>
      <c r="R83" s="169">
        <f t="shared" si="74"/>
        <v>163440</v>
      </c>
      <c r="S83" s="186"/>
      <c r="T83" s="167"/>
      <c r="U83" s="167"/>
      <c r="V83" s="167"/>
      <c r="W83" s="167"/>
    </row>
    <row r="84" spans="1:27" s="159" customFormat="1" x14ac:dyDescent="0.35">
      <c r="A84" s="192">
        <v>64</v>
      </c>
      <c r="B84" s="265" t="s">
        <v>149</v>
      </c>
      <c r="C84" s="266" t="s">
        <v>35</v>
      </c>
      <c r="D84" s="193">
        <v>2</v>
      </c>
      <c r="E84" s="193">
        <v>2</v>
      </c>
      <c r="F84" s="193">
        <v>216000</v>
      </c>
      <c r="G84" s="268">
        <v>2</v>
      </c>
      <c r="H84" s="268">
        <v>2</v>
      </c>
      <c r="I84" s="268">
        <v>2</v>
      </c>
      <c r="J84" s="269">
        <v>0</v>
      </c>
      <c r="K84" s="269">
        <v>0</v>
      </c>
      <c r="L84" s="269">
        <v>0</v>
      </c>
      <c r="M84" s="193">
        <v>0</v>
      </c>
      <c r="N84" s="194">
        <v>0</v>
      </c>
      <c r="O84" s="194">
        <v>0</v>
      </c>
      <c r="P84" s="193">
        <f t="shared" si="58"/>
        <v>216000</v>
      </c>
      <c r="Q84" s="193">
        <f t="shared" ref="Q84:R84" si="75">+P84+N84</f>
        <v>216000</v>
      </c>
      <c r="R84" s="193">
        <f t="shared" si="75"/>
        <v>216000</v>
      </c>
      <c r="S84" s="195"/>
      <c r="T84" s="167"/>
      <c r="U84" s="167"/>
      <c r="V84" s="167"/>
      <c r="W84" s="167"/>
    </row>
    <row r="85" spans="1:27" s="17" customFormat="1" x14ac:dyDescent="0.35">
      <c r="A85" s="295" t="s">
        <v>44</v>
      </c>
      <c r="B85" s="296" t="s">
        <v>45</v>
      </c>
      <c r="C85" s="296"/>
      <c r="D85" s="297">
        <v>73</v>
      </c>
      <c r="E85" s="297">
        <v>55</v>
      </c>
      <c r="F85" s="297">
        <f t="shared" ref="F85:R85" si="76">SUM(F7:F84)</f>
        <v>16470420</v>
      </c>
      <c r="G85" s="297">
        <v>74</v>
      </c>
      <c r="H85" s="297">
        <v>74</v>
      </c>
      <c r="I85" s="297">
        <v>74</v>
      </c>
      <c r="J85" s="329" t="s">
        <v>188</v>
      </c>
      <c r="K85" s="297" t="s">
        <v>152</v>
      </c>
      <c r="L85" s="297" t="s">
        <v>152</v>
      </c>
      <c r="M85" s="297">
        <f t="shared" si="76"/>
        <v>1247280</v>
      </c>
      <c r="N85" s="297">
        <f t="shared" si="76"/>
        <v>568800</v>
      </c>
      <c r="O85" s="297">
        <f t="shared" si="76"/>
        <v>578040</v>
      </c>
      <c r="P85" s="297">
        <f>P7+P8+P9+P11+P12+P13+P14+P15+P16+P17+P18+P19+P20+P21+P23+P24+P25+P26+P27+P28+P29+P30+P32+P33+P34+P35+P36+P37+P38+P39+P40+P42+P43+P44+P45+P46+P49+P50+P51+P52+P53+P54+P56+P57+P59+P60+P61+P64+P65+P66+P67+P68+P70+P71+P72+P73+P74+P76+P77+P78+P79+P80+P83+P84</f>
        <v>17571660</v>
      </c>
      <c r="Q85" s="297">
        <f t="shared" si="76"/>
        <v>18140460</v>
      </c>
      <c r="R85" s="297">
        <f t="shared" si="76"/>
        <v>18718500</v>
      </c>
      <c r="S85" s="298"/>
      <c r="T85" s="18"/>
      <c r="U85" s="18"/>
      <c r="V85" s="18"/>
      <c r="W85" s="18"/>
      <c r="X85" s="16"/>
      <c r="Y85" s="16"/>
      <c r="Z85" s="16"/>
      <c r="AA85" s="1"/>
    </row>
    <row r="86" spans="1:27" s="17" customFormat="1" x14ac:dyDescent="0.35">
      <c r="A86" s="295" t="s">
        <v>46</v>
      </c>
      <c r="B86" s="790" t="s">
        <v>56</v>
      </c>
      <c r="C86" s="790"/>
      <c r="D86" s="790"/>
      <c r="E86" s="790"/>
      <c r="F86" s="790"/>
      <c r="G86" s="790"/>
      <c r="H86" s="790"/>
      <c r="I86" s="790"/>
      <c r="J86" s="790"/>
      <c r="K86" s="790"/>
      <c r="L86" s="790"/>
      <c r="M86" s="790"/>
      <c r="N86" s="790"/>
      <c r="O86" s="790"/>
      <c r="P86" s="299">
        <f>P85*20/100</f>
        <v>3514332</v>
      </c>
      <c r="Q86" s="299">
        <f>Q85*20/100</f>
        <v>3628092</v>
      </c>
      <c r="R86" s="299">
        <f>R85*20/100</f>
        <v>3743700</v>
      </c>
      <c r="S86" s="300"/>
      <c r="T86" s="18"/>
      <c r="U86" s="18"/>
      <c r="V86" s="18"/>
      <c r="W86" s="18"/>
      <c r="X86" s="16"/>
      <c r="Y86" s="16"/>
      <c r="Z86" s="16"/>
      <c r="AA86" s="1"/>
    </row>
    <row r="87" spans="1:27" s="17" customFormat="1" x14ac:dyDescent="0.35">
      <c r="A87" s="295" t="s">
        <v>47</v>
      </c>
      <c r="B87" s="790" t="s">
        <v>48</v>
      </c>
      <c r="C87" s="790"/>
      <c r="D87" s="790"/>
      <c r="E87" s="790"/>
      <c r="F87" s="790"/>
      <c r="G87" s="790"/>
      <c r="H87" s="790"/>
      <c r="I87" s="790"/>
      <c r="J87" s="790"/>
      <c r="K87" s="790"/>
      <c r="L87" s="790"/>
      <c r="M87" s="790"/>
      <c r="N87" s="790"/>
      <c r="O87" s="790"/>
      <c r="P87" s="299">
        <f>SUM(P85:P86)</f>
        <v>21085992</v>
      </c>
      <c r="Q87" s="299">
        <f>SUM(Q85:Q86)</f>
        <v>21768552</v>
      </c>
      <c r="R87" s="299">
        <f>SUM(R85:R86)</f>
        <v>22462200</v>
      </c>
      <c r="S87" s="300"/>
      <c r="T87" s="18"/>
      <c r="U87" s="18"/>
      <c r="V87" s="18"/>
      <c r="W87" s="18"/>
      <c r="X87" s="16"/>
      <c r="Y87" s="16"/>
      <c r="Z87" s="16"/>
      <c r="AA87" s="1"/>
    </row>
    <row r="88" spans="1:27" s="17" customFormat="1" x14ac:dyDescent="0.35">
      <c r="A88" s="295" t="s">
        <v>49</v>
      </c>
      <c r="B88" s="790" t="s">
        <v>57</v>
      </c>
      <c r="C88" s="790"/>
      <c r="D88" s="790"/>
      <c r="E88" s="790"/>
      <c r="F88" s="790"/>
      <c r="G88" s="790"/>
      <c r="H88" s="790"/>
      <c r="I88" s="790"/>
      <c r="J88" s="790"/>
      <c r="K88" s="790"/>
      <c r="L88" s="790"/>
      <c r="M88" s="790"/>
      <c r="N88" s="790"/>
      <c r="O88" s="790"/>
      <c r="P88" s="301">
        <f>P87/66042270*100</f>
        <v>31.92802427899586</v>
      </c>
      <c r="Q88" s="301">
        <f>Q87/69344384*100</f>
        <v>31.391946606663922</v>
      </c>
      <c r="R88" s="301">
        <f>R87/72811603*100</f>
        <v>30.84975343833592</v>
      </c>
      <c r="S88" s="300"/>
      <c r="T88" s="18"/>
      <c r="U88" s="18"/>
      <c r="V88" s="18"/>
      <c r="W88" s="18"/>
      <c r="X88" s="16"/>
      <c r="Y88" s="16"/>
      <c r="Z88" s="16"/>
      <c r="AA88" s="1"/>
    </row>
    <row r="89" spans="1:27" s="30" customFormat="1" x14ac:dyDescent="0.35">
      <c r="A89" s="233"/>
      <c r="B89" s="302"/>
      <c r="C89" s="302"/>
      <c r="D89" s="303"/>
      <c r="E89" s="304"/>
      <c r="F89" s="304"/>
      <c r="G89" s="305"/>
      <c r="H89" s="305"/>
      <c r="I89" s="305"/>
      <c r="J89" s="233"/>
      <c r="K89" s="233"/>
      <c r="L89" s="233"/>
      <c r="M89" s="306"/>
      <c r="N89" s="306"/>
      <c r="O89" s="306"/>
      <c r="P89" s="306"/>
      <c r="Q89" s="306"/>
      <c r="R89" s="306"/>
      <c r="S89" s="307"/>
      <c r="T89" s="36"/>
      <c r="U89" s="36"/>
      <c r="V89" s="36"/>
      <c r="W89" s="36"/>
      <c r="X89" s="37"/>
      <c r="Y89" s="37"/>
      <c r="Z89" s="37"/>
      <c r="AA89" s="38"/>
    </row>
    <row r="90" spans="1:27" x14ac:dyDescent="0.35">
      <c r="A90" s="789" t="s">
        <v>6</v>
      </c>
      <c r="B90" s="789"/>
      <c r="C90" s="302"/>
      <c r="D90" s="308"/>
      <c r="E90" s="309"/>
      <c r="F90" s="309"/>
      <c r="G90" s="310"/>
      <c r="H90" s="310"/>
      <c r="I90" s="310"/>
      <c r="J90" s="311"/>
      <c r="K90" s="311"/>
      <c r="L90" s="311"/>
      <c r="M90" s="312"/>
      <c r="N90" s="312"/>
      <c r="O90" s="312"/>
      <c r="P90" s="312"/>
      <c r="Q90" s="312"/>
      <c r="R90" s="312"/>
      <c r="S90" s="313"/>
    </row>
    <row r="91" spans="1:27" x14ac:dyDescent="0.35">
      <c r="A91" s="314" t="s">
        <v>185</v>
      </c>
      <c r="B91" s="314"/>
      <c r="C91" s="314"/>
      <c r="D91" s="314"/>
      <c r="E91" s="314"/>
      <c r="F91" s="314"/>
      <c r="G91" s="314"/>
      <c r="H91" s="314"/>
      <c r="I91" s="315"/>
      <c r="J91" s="315"/>
      <c r="K91" s="316"/>
      <c r="L91" s="316"/>
      <c r="M91" s="788"/>
      <c r="N91" s="788"/>
      <c r="O91" s="317"/>
      <c r="P91" s="316"/>
      <c r="Q91" s="312"/>
      <c r="R91" s="317"/>
      <c r="S91" s="317"/>
    </row>
    <row r="92" spans="1:27" x14ac:dyDescent="0.35">
      <c r="A92" s="314" t="s">
        <v>186</v>
      </c>
      <c r="B92" s="314"/>
      <c r="C92" s="314"/>
      <c r="D92" s="314"/>
      <c r="E92" s="314"/>
      <c r="F92" s="314"/>
      <c r="G92" s="314"/>
      <c r="H92" s="314"/>
      <c r="I92" s="315"/>
      <c r="J92" s="315"/>
      <c r="K92" s="316"/>
      <c r="L92" s="316"/>
      <c r="M92" s="788"/>
      <c r="N92" s="788"/>
      <c r="O92" s="316"/>
      <c r="P92" s="316"/>
      <c r="Q92" s="319"/>
      <c r="R92" s="311"/>
      <c r="S92" s="320"/>
    </row>
    <row r="93" spans="1:27" x14ac:dyDescent="0.35">
      <c r="A93" s="314" t="s">
        <v>187</v>
      </c>
      <c r="B93" s="314"/>
      <c r="C93" s="314"/>
      <c r="D93" s="314"/>
      <c r="E93" s="314"/>
      <c r="F93" s="314"/>
      <c r="G93" s="314"/>
      <c r="H93" s="314"/>
      <c r="I93" s="318"/>
      <c r="J93" s="318"/>
      <c r="K93" s="311"/>
      <c r="L93" s="311"/>
      <c r="M93" s="788"/>
      <c r="N93" s="788"/>
      <c r="O93" s="316"/>
      <c r="P93" s="316"/>
      <c r="Q93" s="319"/>
      <c r="R93" s="312"/>
      <c r="S93" s="313"/>
    </row>
    <row r="94" spans="1:27" s="30" customFormat="1" x14ac:dyDescent="0.35">
      <c r="A94" s="233"/>
      <c r="B94" s="302"/>
      <c r="C94" s="302"/>
      <c r="D94" s="303"/>
      <c r="E94" s="304"/>
      <c r="F94" s="304"/>
      <c r="G94" s="305"/>
      <c r="H94" s="305"/>
      <c r="I94" s="305"/>
      <c r="J94" s="233"/>
      <c r="K94" s="233"/>
      <c r="L94" s="233"/>
      <c r="M94" s="306"/>
      <c r="N94" s="306"/>
      <c r="O94" s="306"/>
      <c r="P94" s="306"/>
      <c r="Q94" s="306"/>
      <c r="R94" s="306"/>
      <c r="S94" s="307"/>
      <c r="T94" s="36"/>
      <c r="U94" s="36"/>
      <c r="V94" s="36"/>
      <c r="W94" s="36"/>
      <c r="X94" s="37"/>
      <c r="Y94" s="37"/>
      <c r="Z94" s="37"/>
      <c r="AA94" s="38"/>
    </row>
    <row r="95" spans="1:27" s="30" customFormat="1" x14ac:dyDescent="0.35">
      <c r="A95" s="233"/>
      <c r="B95" s="302"/>
      <c r="C95" s="302"/>
      <c r="D95" s="303"/>
      <c r="E95" s="304"/>
      <c r="F95" s="304"/>
      <c r="G95" s="305"/>
      <c r="H95" s="305"/>
      <c r="I95" s="305"/>
      <c r="J95" s="233"/>
      <c r="K95" s="233"/>
      <c r="L95" s="233"/>
      <c r="M95" s="306"/>
      <c r="N95" s="306"/>
      <c r="O95" s="306"/>
      <c r="P95" s="306"/>
      <c r="Q95" s="306"/>
      <c r="R95" s="306"/>
      <c r="S95" s="321"/>
      <c r="T95" s="36"/>
      <c r="U95" s="36"/>
      <c r="V95" s="36"/>
      <c r="W95" s="36"/>
      <c r="X95" s="37"/>
      <c r="Y95" s="37"/>
      <c r="Z95" s="37"/>
      <c r="AA95" s="38"/>
    </row>
    <row r="96" spans="1:27" s="30" customFormat="1" x14ac:dyDescent="0.35">
      <c r="A96" s="233"/>
      <c r="B96" s="302"/>
      <c r="C96" s="302"/>
      <c r="D96" s="303"/>
      <c r="E96" s="304"/>
      <c r="F96" s="304"/>
      <c r="G96" s="305"/>
      <c r="H96" s="305"/>
      <c r="I96" s="305"/>
      <c r="J96" s="233"/>
      <c r="K96" s="233"/>
      <c r="L96" s="233"/>
      <c r="M96" s="306"/>
      <c r="N96" s="306"/>
      <c r="O96" s="306"/>
      <c r="P96" s="306"/>
      <c r="Q96" s="306"/>
      <c r="R96" s="306"/>
      <c r="S96" s="307"/>
      <c r="T96" s="36"/>
      <c r="U96" s="36"/>
      <c r="V96" s="36"/>
      <c r="W96" s="36"/>
      <c r="X96" s="37"/>
      <c r="Y96" s="37"/>
      <c r="Z96" s="37"/>
      <c r="AA96" s="38"/>
    </row>
    <row r="97" spans="1:27" s="30" customFormat="1" x14ac:dyDescent="0.35">
      <c r="A97" s="233"/>
      <c r="B97" s="302"/>
      <c r="C97" s="302"/>
      <c r="D97" s="303"/>
      <c r="E97" s="304"/>
      <c r="F97" s="304"/>
      <c r="G97" s="305"/>
      <c r="H97" s="305"/>
      <c r="I97" s="305"/>
      <c r="J97" s="233"/>
      <c r="K97" s="233"/>
      <c r="L97" s="233"/>
      <c r="M97" s="306"/>
      <c r="N97" s="306"/>
      <c r="O97" s="306"/>
      <c r="P97" s="306"/>
      <c r="Q97" s="306"/>
      <c r="R97" s="306"/>
      <c r="S97" s="307"/>
      <c r="T97" s="36"/>
      <c r="U97" s="36"/>
      <c r="V97" s="36"/>
      <c r="W97" s="36"/>
      <c r="X97" s="37"/>
      <c r="Y97" s="37"/>
      <c r="Z97" s="37"/>
      <c r="AA97" s="38"/>
    </row>
    <row r="98" spans="1:27" s="30" customFormat="1" x14ac:dyDescent="0.35">
      <c r="A98" s="233"/>
      <c r="B98" s="302"/>
      <c r="C98" s="302"/>
      <c r="D98" s="303"/>
      <c r="E98" s="304"/>
      <c r="F98" s="304"/>
      <c r="G98" s="305"/>
      <c r="H98" s="305"/>
      <c r="I98" s="305"/>
      <c r="J98" s="233"/>
      <c r="K98" s="233"/>
      <c r="L98" s="233"/>
      <c r="M98" s="306"/>
      <c r="N98" s="306"/>
      <c r="O98" s="306"/>
      <c r="P98" s="306"/>
      <c r="Q98" s="306"/>
      <c r="R98" s="306"/>
      <c r="S98" s="307"/>
      <c r="T98" s="36"/>
      <c r="U98" s="36"/>
      <c r="V98" s="36"/>
      <c r="W98" s="36"/>
      <c r="X98" s="37"/>
      <c r="Y98" s="37"/>
      <c r="Z98" s="37"/>
      <c r="AA98" s="38"/>
    </row>
    <row r="99" spans="1:27" s="30" customFormat="1" x14ac:dyDescent="0.35">
      <c r="A99" s="233"/>
      <c r="B99" s="302"/>
      <c r="C99" s="302"/>
      <c r="D99" s="303"/>
      <c r="E99" s="304"/>
      <c r="F99" s="304"/>
      <c r="G99" s="305"/>
      <c r="H99" s="305"/>
      <c r="I99" s="305"/>
      <c r="J99" s="233"/>
      <c r="K99" s="233"/>
      <c r="L99" s="233"/>
      <c r="M99" s="306"/>
      <c r="N99" s="306"/>
      <c r="O99" s="306"/>
      <c r="P99" s="306"/>
      <c r="Q99" s="306"/>
      <c r="R99" s="306"/>
      <c r="S99" s="307"/>
      <c r="T99" s="36"/>
      <c r="U99" s="36"/>
      <c r="V99" s="36"/>
      <c r="W99" s="36"/>
      <c r="X99" s="37"/>
      <c r="Y99" s="37"/>
      <c r="Z99" s="37"/>
      <c r="AA99" s="38"/>
    </row>
    <row r="100" spans="1:27" s="30" customFormat="1" x14ac:dyDescent="0.35">
      <c r="A100" s="47"/>
      <c r="B100" s="302"/>
      <c r="C100" s="302"/>
      <c r="D100" s="303"/>
      <c r="E100" s="304"/>
      <c r="F100" s="304"/>
      <c r="G100" s="305"/>
      <c r="H100" s="305"/>
      <c r="I100" s="305"/>
      <c r="J100" s="233"/>
      <c r="K100" s="233"/>
      <c r="L100" s="233"/>
      <c r="M100" s="306"/>
      <c r="N100" s="306"/>
      <c r="O100" s="306"/>
      <c r="P100" s="306"/>
      <c r="Q100" s="306"/>
      <c r="R100" s="306"/>
      <c r="S100" s="307"/>
      <c r="T100" s="36"/>
      <c r="U100" s="36"/>
      <c r="V100" s="36"/>
      <c r="W100" s="36"/>
      <c r="X100" s="37"/>
      <c r="Y100" s="37"/>
      <c r="Z100" s="37"/>
      <c r="AA100" s="38"/>
    </row>
    <row r="101" spans="1:27" s="30" customFormat="1" x14ac:dyDescent="0.35">
      <c r="A101" s="233"/>
      <c r="B101" s="302"/>
      <c r="C101" s="302"/>
      <c r="D101" s="303"/>
      <c r="E101" s="304"/>
      <c r="F101" s="304"/>
      <c r="G101" s="305"/>
      <c r="H101" s="305"/>
      <c r="I101" s="305"/>
      <c r="J101" s="233"/>
      <c r="K101" s="233"/>
      <c r="L101" s="233"/>
      <c r="M101" s="306"/>
      <c r="N101" s="306"/>
      <c r="O101" s="306"/>
      <c r="P101" s="306"/>
      <c r="Q101" s="306"/>
      <c r="R101" s="306"/>
      <c r="S101" s="307"/>
      <c r="T101" s="36"/>
      <c r="U101" s="36"/>
      <c r="V101" s="36"/>
      <c r="W101" s="36"/>
      <c r="X101" s="37"/>
      <c r="Y101" s="37"/>
      <c r="Z101" s="37"/>
      <c r="AA101" s="38"/>
    </row>
    <row r="102" spans="1:27" s="30" customFormat="1" x14ac:dyDescent="0.35">
      <c r="A102" s="233"/>
      <c r="B102" s="302"/>
      <c r="C102" s="302"/>
      <c r="D102" s="303"/>
      <c r="E102" s="304"/>
      <c r="F102" s="304"/>
      <c r="G102" s="305"/>
      <c r="H102" s="305"/>
      <c r="I102" s="305"/>
      <c r="J102" s="233"/>
      <c r="K102" s="233"/>
      <c r="L102" s="233"/>
      <c r="M102" s="306"/>
      <c r="N102" s="306"/>
      <c r="O102" s="306"/>
      <c r="P102" s="306"/>
      <c r="Q102" s="306"/>
      <c r="R102" s="306"/>
      <c r="S102" s="307"/>
      <c r="T102" s="36"/>
      <c r="U102" s="36"/>
      <c r="V102" s="36"/>
      <c r="W102" s="36"/>
      <c r="X102" s="37"/>
      <c r="Y102" s="37"/>
      <c r="Z102" s="37"/>
      <c r="AA102" s="38"/>
    </row>
    <row r="103" spans="1:27" s="30" customFormat="1" x14ac:dyDescent="0.35">
      <c r="A103" s="233"/>
      <c r="B103" s="302"/>
      <c r="C103" s="302"/>
      <c r="D103" s="303"/>
      <c r="E103" s="304"/>
      <c r="F103" s="304"/>
      <c r="G103" s="305"/>
      <c r="H103" s="305"/>
      <c r="I103" s="305"/>
      <c r="J103" s="233"/>
      <c r="K103" s="233"/>
      <c r="L103" s="233"/>
      <c r="M103" s="306"/>
      <c r="N103" s="306"/>
      <c r="O103" s="306"/>
      <c r="P103" s="306"/>
      <c r="Q103" s="306"/>
      <c r="R103" s="306"/>
      <c r="S103" s="307"/>
      <c r="T103" s="36"/>
      <c r="U103" s="36"/>
      <c r="V103" s="36"/>
      <c r="W103" s="36"/>
      <c r="X103" s="37"/>
      <c r="Y103" s="37"/>
      <c r="Z103" s="37"/>
      <c r="AA103" s="38"/>
    </row>
    <row r="104" spans="1:27" s="30" customFormat="1" x14ac:dyDescent="0.35">
      <c r="A104" s="233"/>
      <c r="B104" s="302"/>
      <c r="C104" s="302"/>
      <c r="D104" s="303"/>
      <c r="E104" s="304"/>
      <c r="F104" s="304"/>
      <c r="G104" s="305"/>
      <c r="H104" s="305"/>
      <c r="I104" s="305"/>
      <c r="J104" s="233"/>
      <c r="K104" s="233"/>
      <c r="L104" s="233"/>
      <c r="M104" s="306"/>
      <c r="N104" s="306"/>
      <c r="O104" s="306"/>
      <c r="P104" s="306"/>
      <c r="Q104" s="306"/>
      <c r="R104" s="306"/>
      <c r="S104" s="307"/>
      <c r="T104" s="36"/>
      <c r="U104" s="36"/>
      <c r="V104" s="36"/>
      <c r="W104" s="36"/>
      <c r="X104" s="37"/>
      <c r="Y104" s="37"/>
      <c r="Z104" s="37"/>
      <c r="AA104" s="38"/>
    </row>
    <row r="105" spans="1:27" s="30" customFormat="1" x14ac:dyDescent="0.35">
      <c r="A105" s="233"/>
      <c r="B105" s="302"/>
      <c r="C105" s="302"/>
      <c r="D105" s="303"/>
      <c r="E105" s="304"/>
      <c r="F105" s="304"/>
      <c r="G105" s="305"/>
      <c r="H105" s="305"/>
      <c r="I105" s="305"/>
      <c r="J105" s="233"/>
      <c r="K105" s="233"/>
      <c r="L105" s="233"/>
      <c r="M105" s="306"/>
      <c r="N105" s="306"/>
      <c r="O105" s="306"/>
      <c r="P105" s="306"/>
      <c r="Q105" s="306"/>
      <c r="R105" s="306"/>
      <c r="S105" s="307"/>
      <c r="T105" s="36"/>
      <c r="U105" s="36"/>
      <c r="V105" s="36"/>
      <c r="W105" s="36"/>
      <c r="X105" s="37"/>
      <c r="Y105" s="37"/>
      <c r="Z105" s="37"/>
      <c r="AA105" s="38"/>
    </row>
    <row r="106" spans="1:27" s="30" customFormat="1" x14ac:dyDescent="0.35">
      <c r="A106" s="233"/>
      <c r="B106" s="302"/>
      <c r="C106" s="302"/>
      <c r="D106" s="303"/>
      <c r="E106" s="304"/>
      <c r="F106" s="304"/>
      <c r="G106" s="305"/>
      <c r="H106" s="305"/>
      <c r="I106" s="305"/>
      <c r="J106" s="233"/>
      <c r="K106" s="233"/>
      <c r="L106" s="233"/>
      <c r="M106" s="306"/>
      <c r="N106" s="306"/>
      <c r="O106" s="306"/>
      <c r="P106" s="306"/>
      <c r="Q106" s="306"/>
      <c r="R106" s="306"/>
      <c r="S106" s="307"/>
      <c r="T106" s="36"/>
      <c r="U106" s="36"/>
      <c r="V106" s="36"/>
      <c r="W106" s="36"/>
      <c r="X106" s="37"/>
      <c r="Y106" s="37"/>
      <c r="Z106" s="37"/>
      <c r="AA106" s="38"/>
    </row>
    <row r="107" spans="1:27" s="30" customFormat="1" x14ac:dyDescent="0.35">
      <c r="A107" s="233"/>
      <c r="B107" s="302"/>
      <c r="C107" s="302"/>
      <c r="D107" s="303"/>
      <c r="E107" s="304"/>
      <c r="F107" s="304"/>
      <c r="G107" s="305"/>
      <c r="H107" s="305"/>
      <c r="I107" s="305"/>
      <c r="J107" s="233"/>
      <c r="K107" s="233"/>
      <c r="L107" s="233"/>
      <c r="M107" s="306"/>
      <c r="N107" s="306"/>
      <c r="O107" s="306"/>
      <c r="P107" s="306"/>
      <c r="Q107" s="306"/>
      <c r="R107" s="306"/>
      <c r="S107" s="307"/>
      <c r="T107" s="36"/>
      <c r="U107" s="36"/>
      <c r="V107" s="36"/>
      <c r="W107" s="36"/>
      <c r="X107" s="37"/>
      <c r="Y107" s="37"/>
      <c r="Z107" s="37"/>
      <c r="AA107" s="38"/>
    </row>
    <row r="108" spans="1:27" s="30" customFormat="1" x14ac:dyDescent="0.35">
      <c r="A108" s="233"/>
      <c r="B108" s="302"/>
      <c r="C108" s="302"/>
      <c r="D108" s="303"/>
      <c r="E108" s="304"/>
      <c r="F108" s="304"/>
      <c r="G108" s="305"/>
      <c r="H108" s="305"/>
      <c r="I108" s="305"/>
      <c r="J108" s="233"/>
      <c r="K108" s="233"/>
      <c r="L108" s="233"/>
      <c r="M108" s="306"/>
      <c r="N108" s="306"/>
      <c r="O108" s="306"/>
      <c r="P108" s="306"/>
      <c r="Q108" s="306"/>
      <c r="R108" s="306"/>
      <c r="S108" s="307"/>
      <c r="T108" s="36"/>
      <c r="U108" s="36"/>
      <c r="V108" s="36"/>
      <c r="W108" s="36"/>
      <c r="X108" s="37"/>
      <c r="Y108" s="37"/>
      <c r="Z108" s="37"/>
      <c r="AA108" s="38"/>
    </row>
    <row r="109" spans="1:27" s="30" customFormat="1" x14ac:dyDescent="0.35">
      <c r="A109" s="233"/>
      <c r="B109" s="302"/>
      <c r="C109" s="302"/>
      <c r="D109" s="303"/>
      <c r="E109" s="304"/>
      <c r="F109" s="304"/>
      <c r="G109" s="305"/>
      <c r="H109" s="305"/>
      <c r="I109" s="305"/>
      <c r="J109" s="233"/>
      <c r="K109" s="233"/>
      <c r="L109" s="233"/>
      <c r="M109" s="306"/>
      <c r="N109" s="306"/>
      <c r="O109" s="306"/>
      <c r="P109" s="306"/>
      <c r="Q109" s="306"/>
      <c r="R109" s="306"/>
      <c r="S109" s="307"/>
      <c r="T109" s="36"/>
      <c r="U109" s="36"/>
      <c r="V109" s="36"/>
      <c r="W109" s="36"/>
      <c r="X109" s="37"/>
      <c r="Y109" s="37"/>
      <c r="Z109" s="37"/>
      <c r="AA109" s="38"/>
    </row>
    <row r="110" spans="1:27" s="30" customFormat="1" x14ac:dyDescent="0.35">
      <c r="A110" s="233"/>
      <c r="B110" s="302"/>
      <c r="C110" s="302"/>
      <c r="D110" s="303"/>
      <c r="E110" s="304"/>
      <c r="F110" s="304"/>
      <c r="G110" s="305"/>
      <c r="H110" s="305"/>
      <c r="I110" s="305"/>
      <c r="J110" s="233"/>
      <c r="K110" s="233"/>
      <c r="L110" s="233"/>
      <c r="M110" s="306"/>
      <c r="N110" s="306"/>
      <c r="O110" s="306"/>
      <c r="P110" s="306"/>
      <c r="Q110" s="306"/>
      <c r="R110" s="306"/>
      <c r="S110" s="307"/>
      <c r="T110" s="36"/>
      <c r="U110" s="36"/>
      <c r="V110" s="36"/>
      <c r="W110" s="36"/>
      <c r="X110" s="37"/>
      <c r="Y110" s="37"/>
      <c r="Z110" s="37"/>
      <c r="AA110" s="38"/>
    </row>
    <row r="111" spans="1:27" s="30" customFormat="1" x14ac:dyDescent="0.35">
      <c r="A111" s="808"/>
      <c r="B111" s="808"/>
      <c r="C111" s="808"/>
      <c r="D111" s="303"/>
      <c r="E111" s="304"/>
      <c r="F111" s="304"/>
      <c r="G111" s="305"/>
      <c r="H111" s="305"/>
      <c r="I111" s="305"/>
      <c r="J111" s="233"/>
      <c r="K111" s="233"/>
      <c r="L111" s="233"/>
      <c r="M111" s="306"/>
      <c r="N111" s="306"/>
      <c r="O111" s="306"/>
      <c r="P111" s="306"/>
      <c r="Q111" s="306"/>
      <c r="R111" s="306"/>
      <c r="S111" s="307"/>
      <c r="T111" s="36"/>
      <c r="U111" s="36"/>
      <c r="V111" s="36"/>
      <c r="W111" s="36"/>
      <c r="X111" s="37"/>
      <c r="Y111" s="37"/>
      <c r="Z111" s="37"/>
      <c r="AA111" s="38"/>
    </row>
    <row r="112" spans="1:27" s="30" customFormat="1" x14ac:dyDescent="0.35">
      <c r="A112" s="233"/>
      <c r="B112" s="302"/>
      <c r="C112" s="302"/>
      <c r="D112" s="303"/>
      <c r="E112" s="304"/>
      <c r="F112" s="304"/>
      <c r="G112" s="305"/>
      <c r="H112" s="305"/>
      <c r="I112" s="305"/>
      <c r="J112" s="233"/>
      <c r="K112" s="233"/>
      <c r="L112" s="233"/>
      <c r="M112" s="306"/>
      <c r="N112" s="306"/>
      <c r="O112" s="306"/>
      <c r="P112" s="306"/>
      <c r="Q112" s="306"/>
      <c r="R112" s="306"/>
      <c r="S112" s="307"/>
      <c r="T112" s="36"/>
      <c r="U112" s="36"/>
      <c r="V112" s="36"/>
      <c r="W112" s="36"/>
      <c r="X112" s="37"/>
      <c r="Y112" s="37"/>
      <c r="Z112" s="37"/>
      <c r="AA112" s="38"/>
    </row>
    <row r="113" spans="1:27" s="30" customFormat="1" x14ac:dyDescent="0.35">
      <c r="A113" s="233"/>
      <c r="B113" s="302"/>
      <c r="C113" s="302"/>
      <c r="D113" s="303"/>
      <c r="E113" s="304"/>
      <c r="F113" s="304"/>
      <c r="G113" s="305"/>
      <c r="H113" s="305"/>
      <c r="I113" s="305"/>
      <c r="J113" s="233"/>
      <c r="K113" s="233"/>
      <c r="L113" s="233"/>
      <c r="M113" s="306"/>
      <c r="N113" s="306"/>
      <c r="O113" s="306"/>
      <c r="P113" s="306"/>
      <c r="Q113" s="306"/>
      <c r="R113" s="306"/>
      <c r="S113" s="307"/>
      <c r="T113" s="36"/>
      <c r="U113" s="36"/>
      <c r="V113" s="36"/>
      <c r="W113" s="36"/>
      <c r="X113" s="37"/>
      <c r="Y113" s="37"/>
      <c r="Z113" s="37"/>
      <c r="AA113" s="38"/>
    </row>
    <row r="114" spans="1:27" s="30" customFormat="1" x14ac:dyDescent="0.35">
      <c r="A114" s="233"/>
      <c r="B114" s="302"/>
      <c r="C114" s="302"/>
      <c r="D114" s="303"/>
      <c r="E114" s="304"/>
      <c r="F114" s="304"/>
      <c r="G114" s="305"/>
      <c r="H114" s="305"/>
      <c r="I114" s="305"/>
      <c r="J114" s="233"/>
      <c r="K114" s="233"/>
      <c r="L114" s="233"/>
      <c r="M114" s="306"/>
      <c r="N114" s="306"/>
      <c r="O114" s="306"/>
      <c r="P114" s="306"/>
      <c r="Q114" s="306"/>
      <c r="R114" s="306"/>
      <c r="S114" s="307"/>
      <c r="T114" s="36"/>
      <c r="U114" s="36"/>
      <c r="V114" s="36"/>
      <c r="W114" s="36"/>
      <c r="X114" s="37"/>
      <c r="Y114" s="37"/>
      <c r="Z114" s="37"/>
      <c r="AA114" s="38"/>
    </row>
    <row r="115" spans="1:27" s="30" customFormat="1" x14ac:dyDescent="0.35">
      <c r="A115" s="233"/>
      <c r="B115" s="302"/>
      <c r="C115" s="302"/>
      <c r="D115" s="303"/>
      <c r="E115" s="304"/>
      <c r="F115" s="304"/>
      <c r="G115" s="305"/>
      <c r="H115" s="305"/>
      <c r="I115" s="305"/>
      <c r="J115" s="233"/>
      <c r="K115" s="233"/>
      <c r="L115" s="233"/>
      <c r="M115" s="306"/>
      <c r="N115" s="306"/>
      <c r="O115" s="306"/>
      <c r="P115" s="306"/>
      <c r="Q115" s="306"/>
      <c r="R115" s="306"/>
      <c r="S115" s="307"/>
      <c r="T115" s="36"/>
      <c r="U115" s="36"/>
      <c r="V115" s="36"/>
      <c r="W115" s="36"/>
      <c r="X115" s="37"/>
      <c r="Y115" s="37"/>
      <c r="Z115" s="37"/>
      <c r="AA115" s="38"/>
    </row>
    <row r="116" spans="1:27" s="30" customFormat="1" x14ac:dyDescent="0.35">
      <c r="A116" s="233"/>
      <c r="B116" s="302"/>
      <c r="C116" s="302"/>
      <c r="D116" s="303"/>
      <c r="E116" s="304"/>
      <c r="F116" s="304"/>
      <c r="G116" s="305"/>
      <c r="H116" s="305"/>
      <c r="I116" s="305"/>
      <c r="J116" s="233"/>
      <c r="K116" s="233"/>
      <c r="L116" s="233"/>
      <c r="M116" s="306"/>
      <c r="N116" s="306"/>
      <c r="O116" s="306"/>
      <c r="P116" s="306"/>
      <c r="Q116" s="306"/>
      <c r="R116" s="306"/>
      <c r="S116" s="307"/>
      <c r="T116" s="36"/>
      <c r="U116" s="36"/>
      <c r="V116" s="36"/>
      <c r="W116" s="36"/>
      <c r="X116" s="37"/>
      <c r="Y116" s="37"/>
      <c r="Z116" s="37"/>
      <c r="AA116" s="38"/>
    </row>
    <row r="117" spans="1:27" s="30" customFormat="1" x14ac:dyDescent="0.35">
      <c r="A117" s="233"/>
      <c r="B117" s="302"/>
      <c r="C117" s="302"/>
      <c r="D117" s="303"/>
      <c r="E117" s="304"/>
      <c r="F117" s="304"/>
      <c r="G117" s="305"/>
      <c r="H117" s="305"/>
      <c r="I117" s="305"/>
      <c r="J117" s="233"/>
      <c r="K117" s="233"/>
      <c r="L117" s="233"/>
      <c r="M117" s="306"/>
      <c r="N117" s="306"/>
      <c r="O117" s="306"/>
      <c r="P117" s="306"/>
      <c r="Q117" s="306"/>
      <c r="R117" s="306"/>
      <c r="S117" s="307"/>
      <c r="T117" s="36"/>
      <c r="U117" s="36"/>
      <c r="V117" s="36"/>
      <c r="W117" s="36"/>
      <c r="X117" s="37"/>
      <c r="Y117" s="37"/>
      <c r="Z117" s="37"/>
      <c r="AA117" s="38"/>
    </row>
    <row r="118" spans="1:27" s="30" customFormat="1" x14ac:dyDescent="0.35">
      <c r="A118" s="233"/>
      <c r="B118" s="302"/>
      <c r="C118" s="302"/>
      <c r="D118" s="303"/>
      <c r="E118" s="304"/>
      <c r="F118" s="304"/>
      <c r="G118" s="305"/>
      <c r="H118" s="305"/>
      <c r="I118" s="305"/>
      <c r="J118" s="233"/>
      <c r="K118" s="233"/>
      <c r="L118" s="233"/>
      <c r="M118" s="306"/>
      <c r="N118" s="306"/>
      <c r="O118" s="306"/>
      <c r="P118" s="306"/>
      <c r="Q118" s="306"/>
      <c r="R118" s="306"/>
      <c r="S118" s="307"/>
      <c r="T118" s="36"/>
      <c r="U118" s="36"/>
      <c r="V118" s="36"/>
      <c r="W118" s="36"/>
      <c r="X118" s="37"/>
      <c r="Y118" s="37"/>
      <c r="Z118" s="37"/>
      <c r="AA118" s="38"/>
    </row>
    <row r="119" spans="1:27" s="30" customFormat="1" x14ac:dyDescent="0.35">
      <c r="A119" s="233"/>
      <c r="B119" s="302"/>
      <c r="C119" s="302"/>
      <c r="D119" s="303"/>
      <c r="E119" s="304"/>
      <c r="F119" s="304"/>
      <c r="G119" s="305"/>
      <c r="H119" s="305"/>
      <c r="I119" s="305"/>
      <c r="J119" s="233"/>
      <c r="K119" s="233"/>
      <c r="L119" s="233"/>
      <c r="M119" s="306"/>
      <c r="N119" s="306"/>
      <c r="O119" s="306"/>
      <c r="P119" s="306"/>
      <c r="Q119" s="306"/>
      <c r="R119" s="306"/>
      <c r="S119" s="307"/>
      <c r="T119" s="36"/>
      <c r="U119" s="36"/>
      <c r="V119" s="36"/>
      <c r="W119" s="36"/>
      <c r="X119" s="37"/>
      <c r="Y119" s="37"/>
      <c r="Z119" s="37"/>
      <c r="AA119" s="38"/>
    </row>
    <row r="120" spans="1:27" s="30" customFormat="1" x14ac:dyDescent="0.35">
      <c r="A120" s="233"/>
      <c r="B120" s="302"/>
      <c r="C120" s="302"/>
      <c r="D120" s="303"/>
      <c r="E120" s="304"/>
      <c r="F120" s="304"/>
      <c r="G120" s="305"/>
      <c r="H120" s="305"/>
      <c r="I120" s="305"/>
      <c r="J120" s="233"/>
      <c r="K120" s="233"/>
      <c r="L120" s="233"/>
      <c r="M120" s="306"/>
      <c r="N120" s="306"/>
      <c r="O120" s="306"/>
      <c r="P120" s="306"/>
      <c r="Q120" s="306"/>
      <c r="R120" s="306"/>
      <c r="S120" s="307"/>
      <c r="T120" s="36"/>
      <c r="U120" s="36"/>
      <c r="V120" s="36"/>
      <c r="W120" s="36"/>
      <c r="X120" s="37"/>
      <c r="Y120" s="37"/>
      <c r="Z120" s="37"/>
      <c r="AA120" s="38"/>
    </row>
    <row r="121" spans="1:27" s="30" customFormat="1" x14ac:dyDescent="0.35">
      <c r="A121" s="233"/>
      <c r="B121" s="302"/>
      <c r="C121" s="302"/>
      <c r="D121" s="303"/>
      <c r="E121" s="304"/>
      <c r="F121" s="304"/>
      <c r="G121" s="305"/>
      <c r="H121" s="305"/>
      <c r="I121" s="305"/>
      <c r="J121" s="233"/>
      <c r="K121" s="233"/>
      <c r="L121" s="233"/>
      <c r="M121" s="306"/>
      <c r="N121" s="306"/>
      <c r="O121" s="306"/>
      <c r="P121" s="306"/>
      <c r="Q121" s="306"/>
      <c r="R121" s="306"/>
      <c r="S121" s="307"/>
      <c r="T121" s="36"/>
      <c r="U121" s="36"/>
      <c r="V121" s="36"/>
      <c r="W121" s="36"/>
      <c r="X121" s="37"/>
      <c r="Y121" s="37"/>
      <c r="Z121" s="37"/>
      <c r="AA121" s="38"/>
    </row>
    <row r="122" spans="1:27" s="30" customFormat="1" x14ac:dyDescent="0.35">
      <c r="A122" s="233"/>
      <c r="B122" s="302"/>
      <c r="C122" s="302"/>
      <c r="D122" s="303"/>
      <c r="E122" s="304"/>
      <c r="F122" s="304"/>
      <c r="G122" s="305"/>
      <c r="H122" s="305"/>
      <c r="I122" s="305"/>
      <c r="J122" s="233"/>
      <c r="K122" s="233"/>
      <c r="L122" s="233"/>
      <c r="M122" s="306"/>
      <c r="N122" s="306"/>
      <c r="O122" s="306"/>
      <c r="P122" s="306"/>
      <c r="Q122" s="306"/>
      <c r="R122" s="306"/>
      <c r="S122" s="307"/>
      <c r="T122" s="36"/>
      <c r="U122" s="36"/>
      <c r="V122" s="36"/>
      <c r="W122" s="36"/>
      <c r="X122" s="37"/>
      <c r="Y122" s="37"/>
      <c r="Z122" s="37"/>
      <c r="AA122" s="38"/>
    </row>
    <row r="123" spans="1:27" s="30" customFormat="1" x14ac:dyDescent="0.35">
      <c r="A123" s="233"/>
      <c r="B123" s="302"/>
      <c r="C123" s="302"/>
      <c r="D123" s="303"/>
      <c r="E123" s="304"/>
      <c r="F123" s="304"/>
      <c r="G123" s="305"/>
      <c r="H123" s="305"/>
      <c r="I123" s="305"/>
      <c r="J123" s="233"/>
      <c r="K123" s="233"/>
      <c r="L123" s="233"/>
      <c r="M123" s="306"/>
      <c r="N123" s="306"/>
      <c r="O123" s="306"/>
      <c r="P123" s="306"/>
      <c r="Q123" s="306"/>
      <c r="R123" s="306"/>
      <c r="S123" s="307"/>
      <c r="T123" s="36"/>
      <c r="U123" s="36"/>
      <c r="V123" s="36"/>
      <c r="W123" s="36"/>
      <c r="X123" s="37"/>
      <c r="Y123" s="37"/>
      <c r="Z123" s="37"/>
      <c r="AA123" s="38"/>
    </row>
    <row r="124" spans="1:27" s="30" customFormat="1" x14ac:dyDescent="0.35">
      <c r="A124" s="233"/>
      <c r="B124" s="302"/>
      <c r="C124" s="302"/>
      <c r="D124" s="303"/>
      <c r="E124" s="304"/>
      <c r="F124" s="304"/>
      <c r="G124" s="305"/>
      <c r="H124" s="305"/>
      <c r="I124" s="305"/>
      <c r="J124" s="233"/>
      <c r="K124" s="233"/>
      <c r="L124" s="233"/>
      <c r="M124" s="306"/>
      <c r="N124" s="306"/>
      <c r="O124" s="306"/>
      <c r="P124" s="306"/>
      <c r="Q124" s="306"/>
      <c r="R124" s="306"/>
      <c r="S124" s="307"/>
      <c r="T124" s="36"/>
      <c r="U124" s="36"/>
      <c r="V124" s="36"/>
      <c r="W124" s="36"/>
      <c r="X124" s="37"/>
      <c r="Y124" s="37"/>
      <c r="Z124" s="37"/>
      <c r="AA124" s="38"/>
    </row>
    <row r="125" spans="1:27" s="30" customFormat="1" x14ac:dyDescent="0.35">
      <c r="A125" s="233"/>
      <c r="B125" s="302"/>
      <c r="C125" s="302"/>
      <c r="D125" s="303"/>
      <c r="E125" s="304"/>
      <c r="F125" s="304"/>
      <c r="G125" s="305"/>
      <c r="H125" s="305"/>
      <c r="I125" s="305"/>
      <c r="J125" s="233"/>
      <c r="K125" s="233"/>
      <c r="L125" s="233"/>
      <c r="M125" s="306"/>
      <c r="N125" s="306"/>
      <c r="O125" s="306"/>
      <c r="P125" s="306"/>
      <c r="Q125" s="306"/>
      <c r="R125" s="306"/>
      <c r="S125" s="307"/>
      <c r="T125" s="36"/>
      <c r="U125" s="36"/>
      <c r="V125" s="36"/>
      <c r="W125" s="36"/>
      <c r="X125" s="37"/>
      <c r="Y125" s="37"/>
      <c r="Z125" s="37"/>
      <c r="AA125" s="38"/>
    </row>
    <row r="126" spans="1:27" s="30" customFormat="1" x14ac:dyDescent="0.35">
      <c r="A126" s="233"/>
      <c r="B126" s="302"/>
      <c r="C126" s="302"/>
      <c r="D126" s="303"/>
      <c r="E126" s="304"/>
      <c r="F126" s="304"/>
      <c r="G126" s="305"/>
      <c r="H126" s="305"/>
      <c r="I126" s="305"/>
      <c r="J126" s="233"/>
      <c r="K126" s="233"/>
      <c r="L126" s="233"/>
      <c r="M126" s="306"/>
      <c r="N126" s="306"/>
      <c r="O126" s="306"/>
      <c r="P126" s="306"/>
      <c r="Q126" s="306"/>
      <c r="R126" s="306"/>
      <c r="S126" s="307"/>
      <c r="T126" s="36"/>
      <c r="U126" s="36"/>
      <c r="V126" s="36"/>
      <c r="W126" s="36"/>
      <c r="X126" s="37"/>
      <c r="Y126" s="37"/>
      <c r="Z126" s="37"/>
      <c r="AA126" s="38"/>
    </row>
    <row r="127" spans="1:27" s="30" customFormat="1" x14ac:dyDescent="0.35">
      <c r="A127" s="233"/>
      <c r="B127" s="302"/>
      <c r="C127" s="302"/>
      <c r="D127" s="303"/>
      <c r="E127" s="304"/>
      <c r="F127" s="304"/>
      <c r="G127" s="305"/>
      <c r="H127" s="305"/>
      <c r="I127" s="305"/>
      <c r="J127" s="233"/>
      <c r="K127" s="233"/>
      <c r="L127" s="233"/>
      <c r="M127" s="306"/>
      <c r="N127" s="306"/>
      <c r="O127" s="306"/>
      <c r="P127" s="306"/>
      <c r="Q127" s="306"/>
      <c r="R127" s="306"/>
      <c r="S127" s="307"/>
      <c r="T127" s="36"/>
      <c r="U127" s="36"/>
      <c r="V127" s="36"/>
      <c r="W127" s="36"/>
      <c r="X127" s="37"/>
      <c r="Y127" s="37"/>
      <c r="Z127" s="37"/>
      <c r="AA127" s="38"/>
    </row>
    <row r="128" spans="1:27" s="30" customFormat="1" x14ac:dyDescent="0.35">
      <c r="A128" s="233"/>
      <c r="B128" s="302"/>
      <c r="C128" s="302"/>
      <c r="D128" s="303"/>
      <c r="E128" s="304"/>
      <c r="F128" s="304"/>
      <c r="G128" s="305"/>
      <c r="H128" s="305"/>
      <c r="I128" s="305"/>
      <c r="J128" s="233"/>
      <c r="K128" s="233"/>
      <c r="L128" s="233"/>
      <c r="M128" s="306"/>
      <c r="N128" s="306"/>
      <c r="O128" s="306"/>
      <c r="P128" s="306"/>
      <c r="Q128" s="306"/>
      <c r="R128" s="306"/>
      <c r="S128" s="307"/>
      <c r="T128" s="36"/>
      <c r="U128" s="36"/>
      <c r="V128" s="36"/>
      <c r="W128" s="36"/>
      <c r="X128" s="37"/>
      <c r="Y128" s="37"/>
      <c r="Z128" s="37"/>
      <c r="AA128" s="38"/>
    </row>
    <row r="129" spans="1:27" s="30" customFormat="1" x14ac:dyDescent="0.35">
      <c r="A129" s="233"/>
      <c r="B129" s="302"/>
      <c r="C129" s="302"/>
      <c r="D129" s="303"/>
      <c r="E129" s="304"/>
      <c r="F129" s="304"/>
      <c r="G129" s="305"/>
      <c r="H129" s="305"/>
      <c r="I129" s="305"/>
      <c r="J129" s="233"/>
      <c r="K129" s="233"/>
      <c r="L129" s="233"/>
      <c r="M129" s="306"/>
      <c r="N129" s="306"/>
      <c r="O129" s="306"/>
      <c r="P129" s="306"/>
      <c r="Q129" s="306"/>
      <c r="R129" s="306"/>
      <c r="S129" s="307"/>
      <c r="T129" s="36"/>
      <c r="U129" s="36"/>
      <c r="V129" s="36"/>
      <c r="W129" s="36"/>
      <c r="X129" s="37"/>
      <c r="Y129" s="37"/>
      <c r="Z129" s="37"/>
      <c r="AA129" s="38"/>
    </row>
    <row r="130" spans="1:27" s="30" customFormat="1" x14ac:dyDescent="0.35">
      <c r="A130" s="233"/>
      <c r="B130" s="302"/>
      <c r="C130" s="302"/>
      <c r="D130" s="303"/>
      <c r="E130" s="304"/>
      <c r="F130" s="304"/>
      <c r="G130" s="305"/>
      <c r="H130" s="305"/>
      <c r="I130" s="305"/>
      <c r="J130" s="233"/>
      <c r="K130" s="233"/>
      <c r="L130" s="233"/>
      <c r="M130" s="306"/>
      <c r="N130" s="306"/>
      <c r="O130" s="306"/>
      <c r="P130" s="306"/>
      <c r="Q130" s="306"/>
      <c r="R130" s="306"/>
      <c r="S130" s="307"/>
      <c r="T130" s="36"/>
      <c r="U130" s="36"/>
      <c r="V130" s="36"/>
      <c r="W130" s="36"/>
      <c r="X130" s="37"/>
      <c r="Y130" s="37"/>
      <c r="Z130" s="37"/>
      <c r="AA130" s="38"/>
    </row>
    <row r="131" spans="1:27" s="30" customFormat="1" x14ac:dyDescent="0.35">
      <c r="A131" s="233"/>
      <c r="B131" s="302"/>
      <c r="C131" s="302"/>
      <c r="D131" s="303"/>
      <c r="E131" s="304"/>
      <c r="F131" s="304"/>
      <c r="G131" s="305"/>
      <c r="H131" s="305"/>
      <c r="I131" s="305"/>
      <c r="J131" s="233"/>
      <c r="K131" s="233"/>
      <c r="L131" s="233"/>
      <c r="M131" s="306"/>
      <c r="N131" s="306"/>
      <c r="O131" s="306"/>
      <c r="P131" s="306"/>
      <c r="Q131" s="306"/>
      <c r="R131" s="306"/>
      <c r="S131" s="307"/>
      <c r="T131" s="36"/>
      <c r="U131" s="36"/>
      <c r="V131" s="36"/>
      <c r="W131" s="36"/>
      <c r="X131" s="37"/>
      <c r="Y131" s="37"/>
      <c r="Z131" s="37"/>
      <c r="AA131" s="38"/>
    </row>
    <row r="132" spans="1:27" s="30" customFormat="1" x14ac:dyDescent="0.35">
      <c r="A132" s="233"/>
      <c r="B132" s="302"/>
      <c r="C132" s="302"/>
      <c r="D132" s="303"/>
      <c r="E132" s="304"/>
      <c r="F132" s="304"/>
      <c r="G132" s="305"/>
      <c r="H132" s="305"/>
      <c r="I132" s="305"/>
      <c r="J132" s="233"/>
      <c r="K132" s="233"/>
      <c r="L132" s="233"/>
      <c r="M132" s="306"/>
      <c r="N132" s="306"/>
      <c r="O132" s="306"/>
      <c r="P132" s="306"/>
      <c r="Q132" s="306"/>
      <c r="R132" s="306"/>
      <c r="S132" s="307"/>
      <c r="T132" s="36"/>
      <c r="U132" s="36"/>
      <c r="V132" s="36"/>
      <c r="W132" s="36"/>
      <c r="X132" s="37"/>
      <c r="Y132" s="37"/>
      <c r="Z132" s="37"/>
      <c r="AA132" s="38"/>
    </row>
    <row r="133" spans="1:27" s="30" customFormat="1" x14ac:dyDescent="0.35">
      <c r="A133" s="233"/>
      <c r="B133" s="302"/>
      <c r="C133" s="302"/>
      <c r="D133" s="303"/>
      <c r="E133" s="304"/>
      <c r="F133" s="304"/>
      <c r="G133" s="305"/>
      <c r="H133" s="305"/>
      <c r="I133" s="305"/>
      <c r="J133" s="233"/>
      <c r="K133" s="233"/>
      <c r="L133" s="233"/>
      <c r="M133" s="306"/>
      <c r="N133" s="306"/>
      <c r="O133" s="306"/>
      <c r="P133" s="306"/>
      <c r="Q133" s="306"/>
      <c r="R133" s="306"/>
      <c r="S133" s="307"/>
      <c r="T133" s="36"/>
      <c r="U133" s="36"/>
      <c r="V133" s="36"/>
      <c r="W133" s="36"/>
      <c r="X133" s="37"/>
      <c r="Y133" s="37"/>
      <c r="Z133" s="37"/>
      <c r="AA133" s="38"/>
    </row>
    <row r="134" spans="1:27" s="30" customFormat="1" x14ac:dyDescent="0.35">
      <c r="A134" s="233"/>
      <c r="B134" s="302"/>
      <c r="C134" s="302"/>
      <c r="D134" s="303"/>
      <c r="E134" s="304"/>
      <c r="F134" s="304"/>
      <c r="G134" s="305"/>
      <c r="H134" s="305"/>
      <c r="I134" s="305"/>
      <c r="J134" s="233"/>
      <c r="K134" s="233"/>
      <c r="L134" s="233"/>
      <c r="M134" s="306"/>
      <c r="N134" s="306"/>
      <c r="O134" s="306"/>
      <c r="P134" s="306"/>
      <c r="Q134" s="306"/>
      <c r="R134" s="306"/>
      <c r="S134" s="307"/>
      <c r="T134" s="36"/>
      <c r="U134" s="36"/>
      <c r="V134" s="36"/>
      <c r="W134" s="36"/>
      <c r="X134" s="37"/>
      <c r="Y134" s="37"/>
      <c r="Z134" s="37"/>
      <c r="AA134" s="38"/>
    </row>
    <row r="135" spans="1:27" s="30" customFormat="1" x14ac:dyDescent="0.35">
      <c r="A135" s="233"/>
      <c r="B135" s="302"/>
      <c r="C135" s="302"/>
      <c r="D135" s="303"/>
      <c r="E135" s="304"/>
      <c r="F135" s="304"/>
      <c r="G135" s="305"/>
      <c r="H135" s="305"/>
      <c r="I135" s="305"/>
      <c r="J135" s="233"/>
      <c r="K135" s="233"/>
      <c r="L135" s="233"/>
      <c r="M135" s="306"/>
      <c r="N135" s="306"/>
      <c r="O135" s="306"/>
      <c r="P135" s="306"/>
      <c r="Q135" s="306"/>
      <c r="R135" s="306"/>
      <c r="S135" s="307"/>
      <c r="T135" s="36"/>
      <c r="U135" s="36"/>
      <c r="V135" s="36"/>
      <c r="W135" s="36"/>
      <c r="X135" s="37"/>
      <c r="Y135" s="37"/>
      <c r="Z135" s="37"/>
      <c r="AA135" s="38"/>
    </row>
    <row r="136" spans="1:27" s="30" customFormat="1" x14ac:dyDescent="0.35">
      <c r="A136" s="233"/>
      <c r="B136" s="302"/>
      <c r="C136" s="302"/>
      <c r="D136" s="303"/>
      <c r="E136" s="304"/>
      <c r="F136" s="304"/>
      <c r="G136" s="305"/>
      <c r="H136" s="305"/>
      <c r="I136" s="305"/>
      <c r="J136" s="233"/>
      <c r="K136" s="233"/>
      <c r="L136" s="233"/>
      <c r="M136" s="306"/>
      <c r="N136" s="306"/>
      <c r="O136" s="306"/>
      <c r="P136" s="306"/>
      <c r="Q136" s="306"/>
      <c r="R136" s="306"/>
      <c r="S136" s="307"/>
      <c r="T136" s="36"/>
      <c r="U136" s="36"/>
      <c r="V136" s="36"/>
      <c r="W136" s="36"/>
      <c r="X136" s="37"/>
      <c r="Y136" s="37"/>
      <c r="Z136" s="37"/>
      <c r="AA136" s="38"/>
    </row>
    <row r="137" spans="1:27" s="30" customFormat="1" x14ac:dyDescent="0.35">
      <c r="A137" s="233"/>
      <c r="B137" s="302"/>
      <c r="C137" s="302"/>
      <c r="D137" s="303"/>
      <c r="E137" s="304"/>
      <c r="F137" s="304"/>
      <c r="G137" s="305"/>
      <c r="H137" s="305"/>
      <c r="I137" s="305"/>
      <c r="J137" s="233"/>
      <c r="K137" s="233"/>
      <c r="L137" s="233"/>
      <c r="M137" s="306"/>
      <c r="N137" s="306"/>
      <c r="O137" s="306"/>
      <c r="P137" s="306"/>
      <c r="Q137" s="306"/>
      <c r="R137" s="306"/>
      <c r="S137" s="307"/>
      <c r="T137" s="36"/>
      <c r="U137" s="36"/>
      <c r="V137" s="36"/>
      <c r="W137" s="36"/>
      <c r="X137" s="37"/>
      <c r="Y137" s="37"/>
      <c r="Z137" s="37"/>
      <c r="AA137" s="38"/>
    </row>
    <row r="138" spans="1:27" s="30" customFormat="1" x14ac:dyDescent="0.35">
      <c r="A138" s="233"/>
      <c r="B138" s="302"/>
      <c r="C138" s="302"/>
      <c r="D138" s="303"/>
      <c r="E138" s="304"/>
      <c r="F138" s="304"/>
      <c r="G138" s="305"/>
      <c r="H138" s="305"/>
      <c r="I138" s="305"/>
      <c r="J138" s="233"/>
      <c r="K138" s="233"/>
      <c r="L138" s="233"/>
      <c r="M138" s="306"/>
      <c r="N138" s="306"/>
      <c r="O138" s="306"/>
      <c r="P138" s="306"/>
      <c r="Q138" s="306"/>
      <c r="R138" s="306"/>
      <c r="S138" s="307"/>
      <c r="T138" s="36"/>
      <c r="U138" s="36"/>
      <c r="V138" s="36"/>
      <c r="W138" s="36"/>
      <c r="X138" s="37"/>
      <c r="Y138" s="37"/>
      <c r="Z138" s="37"/>
      <c r="AA138" s="38"/>
    </row>
    <row r="139" spans="1:27" s="30" customFormat="1" x14ac:dyDescent="0.35">
      <c r="A139" s="233"/>
      <c r="B139" s="302"/>
      <c r="C139" s="302"/>
      <c r="D139" s="303"/>
      <c r="E139" s="304"/>
      <c r="F139" s="304"/>
      <c r="G139" s="305"/>
      <c r="H139" s="305"/>
      <c r="I139" s="305"/>
      <c r="J139" s="233"/>
      <c r="K139" s="233"/>
      <c r="L139" s="233"/>
      <c r="M139" s="306"/>
      <c r="N139" s="306"/>
      <c r="O139" s="306"/>
      <c r="P139" s="306"/>
      <c r="Q139" s="306"/>
      <c r="R139" s="306"/>
      <c r="S139" s="307"/>
      <c r="T139" s="36"/>
      <c r="U139" s="36"/>
      <c r="V139" s="36"/>
      <c r="W139" s="36"/>
      <c r="X139" s="37"/>
      <c r="Y139" s="37"/>
      <c r="Z139" s="37"/>
      <c r="AA139" s="38"/>
    </row>
    <row r="140" spans="1:27" s="30" customFormat="1" x14ac:dyDescent="0.35">
      <c r="A140" s="233"/>
      <c r="B140" s="302"/>
      <c r="C140" s="302"/>
      <c r="D140" s="303"/>
      <c r="E140" s="304"/>
      <c r="F140" s="304"/>
      <c r="G140" s="305"/>
      <c r="H140" s="305"/>
      <c r="I140" s="305"/>
      <c r="J140" s="233"/>
      <c r="K140" s="233"/>
      <c r="L140" s="233"/>
      <c r="M140" s="306"/>
      <c r="N140" s="306"/>
      <c r="O140" s="306"/>
      <c r="P140" s="306"/>
      <c r="Q140" s="306"/>
      <c r="R140" s="306"/>
      <c r="S140" s="307"/>
      <c r="T140" s="36"/>
      <c r="U140" s="36"/>
      <c r="V140" s="36"/>
      <c r="W140" s="36"/>
      <c r="X140" s="37"/>
      <c r="Y140" s="37"/>
      <c r="Z140" s="37"/>
      <c r="AA140" s="38"/>
    </row>
    <row r="141" spans="1:27" s="30" customFormat="1" x14ac:dyDescent="0.35">
      <c r="A141" s="233"/>
      <c r="B141" s="302"/>
      <c r="C141" s="302"/>
      <c r="D141" s="303"/>
      <c r="E141" s="304"/>
      <c r="F141" s="304"/>
      <c r="G141" s="305"/>
      <c r="H141" s="305"/>
      <c r="I141" s="305"/>
      <c r="J141" s="233"/>
      <c r="K141" s="233"/>
      <c r="L141" s="233"/>
      <c r="M141" s="306"/>
      <c r="N141" s="306"/>
      <c r="O141" s="306"/>
      <c r="P141" s="306"/>
      <c r="Q141" s="306"/>
      <c r="R141" s="306"/>
      <c r="S141" s="307"/>
      <c r="T141" s="36"/>
      <c r="U141" s="36"/>
      <c r="V141" s="36"/>
      <c r="W141" s="36"/>
      <c r="X141" s="37"/>
      <c r="Y141" s="37"/>
      <c r="Z141" s="37"/>
      <c r="AA141" s="38"/>
    </row>
    <row r="142" spans="1:27" s="30" customFormat="1" x14ac:dyDescent="0.35">
      <c r="A142" s="233"/>
      <c r="B142" s="302"/>
      <c r="C142" s="302"/>
      <c r="D142" s="303"/>
      <c r="E142" s="304"/>
      <c r="F142" s="304"/>
      <c r="G142" s="305"/>
      <c r="H142" s="305"/>
      <c r="I142" s="305"/>
      <c r="J142" s="233"/>
      <c r="K142" s="233"/>
      <c r="L142" s="233"/>
      <c r="M142" s="306"/>
      <c r="N142" s="306"/>
      <c r="O142" s="306"/>
      <c r="P142" s="306"/>
      <c r="Q142" s="306"/>
      <c r="R142" s="306"/>
      <c r="S142" s="307"/>
      <c r="T142" s="36"/>
      <c r="U142" s="36"/>
      <c r="V142" s="36"/>
      <c r="W142" s="36"/>
      <c r="X142" s="37"/>
      <c r="Y142" s="37"/>
      <c r="Z142" s="37"/>
      <c r="AA142" s="38"/>
    </row>
    <row r="143" spans="1:27" s="30" customFormat="1" x14ac:dyDescent="0.35">
      <c r="A143" s="233"/>
      <c r="B143" s="302"/>
      <c r="C143" s="302"/>
      <c r="D143" s="303"/>
      <c r="E143" s="304"/>
      <c r="F143" s="304"/>
      <c r="G143" s="305"/>
      <c r="H143" s="305"/>
      <c r="I143" s="305"/>
      <c r="J143" s="233"/>
      <c r="K143" s="233"/>
      <c r="L143" s="233"/>
      <c r="M143" s="306"/>
      <c r="N143" s="306"/>
      <c r="O143" s="306"/>
      <c r="P143" s="306"/>
      <c r="Q143" s="306"/>
      <c r="R143" s="306"/>
      <c r="S143" s="307"/>
      <c r="T143" s="36"/>
      <c r="U143" s="36"/>
      <c r="V143" s="36"/>
      <c r="W143" s="36"/>
      <c r="X143" s="37"/>
      <c r="Y143" s="37"/>
      <c r="Z143" s="37"/>
      <c r="AA143" s="38"/>
    </row>
    <row r="144" spans="1:27" s="30" customFormat="1" x14ac:dyDescent="0.35">
      <c r="A144" s="233"/>
      <c r="B144" s="302"/>
      <c r="C144" s="302"/>
      <c r="D144" s="303"/>
      <c r="E144" s="304"/>
      <c r="F144" s="304"/>
      <c r="G144" s="305"/>
      <c r="H144" s="305"/>
      <c r="I144" s="305"/>
      <c r="J144" s="233"/>
      <c r="K144" s="233"/>
      <c r="L144" s="233"/>
      <c r="M144" s="306"/>
      <c r="N144" s="306"/>
      <c r="O144" s="306"/>
      <c r="P144" s="306"/>
      <c r="Q144" s="306"/>
      <c r="R144" s="306"/>
      <c r="S144" s="307"/>
      <c r="T144" s="36"/>
      <c r="U144" s="36"/>
      <c r="V144" s="36"/>
      <c r="W144" s="36"/>
      <c r="X144" s="37"/>
      <c r="Y144" s="37"/>
      <c r="Z144" s="37"/>
      <c r="AA144" s="38"/>
    </row>
    <row r="145" spans="1:27" s="30" customFormat="1" x14ac:dyDescent="0.35">
      <c r="A145" s="233"/>
      <c r="B145" s="302"/>
      <c r="C145" s="302"/>
      <c r="D145" s="303"/>
      <c r="E145" s="304"/>
      <c r="F145" s="304"/>
      <c r="G145" s="305"/>
      <c r="H145" s="305"/>
      <c r="I145" s="305"/>
      <c r="J145" s="233"/>
      <c r="K145" s="233"/>
      <c r="L145" s="233"/>
      <c r="M145" s="306"/>
      <c r="N145" s="306"/>
      <c r="O145" s="306"/>
      <c r="P145" s="306"/>
      <c r="Q145" s="306"/>
      <c r="R145" s="306"/>
      <c r="S145" s="307"/>
      <c r="T145" s="36"/>
      <c r="U145" s="36"/>
      <c r="V145" s="36"/>
      <c r="W145" s="36"/>
      <c r="X145" s="37"/>
      <c r="Y145" s="37"/>
      <c r="Z145" s="37"/>
      <c r="AA145" s="38"/>
    </row>
    <row r="146" spans="1:27" s="30" customFormat="1" x14ac:dyDescent="0.35">
      <c r="A146" s="233"/>
      <c r="B146" s="302"/>
      <c r="C146" s="302"/>
      <c r="D146" s="303"/>
      <c r="E146" s="304"/>
      <c r="F146" s="304"/>
      <c r="G146" s="305"/>
      <c r="H146" s="305"/>
      <c r="I146" s="305"/>
      <c r="J146" s="233"/>
      <c r="K146" s="233"/>
      <c r="L146" s="233"/>
      <c r="M146" s="306"/>
      <c r="N146" s="306"/>
      <c r="O146" s="306"/>
      <c r="P146" s="306"/>
      <c r="Q146" s="306"/>
      <c r="R146" s="306"/>
      <c r="S146" s="307"/>
      <c r="T146" s="36"/>
      <c r="U146" s="36"/>
      <c r="V146" s="36"/>
      <c r="W146" s="36"/>
      <c r="X146" s="37"/>
      <c r="Y146" s="37"/>
      <c r="Z146" s="37"/>
      <c r="AA146" s="38"/>
    </row>
    <row r="147" spans="1:27" s="30" customFormat="1" x14ac:dyDescent="0.35">
      <c r="A147" s="233"/>
      <c r="B147" s="302"/>
      <c r="C147" s="302"/>
      <c r="D147" s="303"/>
      <c r="E147" s="304"/>
      <c r="F147" s="304"/>
      <c r="G147" s="305"/>
      <c r="H147" s="305"/>
      <c r="I147" s="305"/>
      <c r="J147" s="233"/>
      <c r="K147" s="233"/>
      <c r="L147" s="233"/>
      <c r="M147" s="306"/>
      <c r="N147" s="306"/>
      <c r="O147" s="306"/>
      <c r="P147" s="306"/>
      <c r="Q147" s="306"/>
      <c r="R147" s="306"/>
      <c r="S147" s="307"/>
      <c r="T147" s="36"/>
      <c r="U147" s="36"/>
      <c r="V147" s="36"/>
      <c r="W147" s="36"/>
      <c r="X147" s="37"/>
      <c r="Y147" s="37"/>
      <c r="Z147" s="37"/>
      <c r="AA147" s="38"/>
    </row>
    <row r="148" spans="1:27" s="30" customFormat="1" x14ac:dyDescent="0.35">
      <c r="A148" s="233"/>
      <c r="B148" s="302"/>
      <c r="C148" s="302"/>
      <c r="D148" s="303"/>
      <c r="E148" s="304"/>
      <c r="F148" s="304"/>
      <c r="G148" s="305"/>
      <c r="H148" s="305"/>
      <c r="I148" s="305"/>
      <c r="J148" s="233"/>
      <c r="K148" s="233"/>
      <c r="L148" s="233"/>
      <c r="M148" s="306"/>
      <c r="N148" s="306"/>
      <c r="O148" s="306"/>
      <c r="P148" s="306"/>
      <c r="Q148" s="306"/>
      <c r="R148" s="306"/>
      <c r="S148" s="307"/>
      <c r="T148" s="36"/>
      <c r="U148" s="36"/>
      <c r="V148" s="36"/>
      <c r="W148" s="36"/>
      <c r="X148" s="37"/>
      <c r="Y148" s="37"/>
      <c r="Z148" s="37"/>
      <c r="AA148" s="38"/>
    </row>
    <row r="149" spans="1:27" s="30" customFormat="1" x14ac:dyDescent="0.35">
      <c r="A149" s="233"/>
      <c r="B149" s="302"/>
      <c r="C149" s="302"/>
      <c r="D149" s="303"/>
      <c r="E149" s="304"/>
      <c r="F149" s="304"/>
      <c r="G149" s="305"/>
      <c r="H149" s="305"/>
      <c r="I149" s="305"/>
      <c r="J149" s="233"/>
      <c r="K149" s="233"/>
      <c r="L149" s="233"/>
      <c r="M149" s="306"/>
      <c r="N149" s="306"/>
      <c r="O149" s="306"/>
      <c r="P149" s="306"/>
      <c r="Q149" s="306"/>
      <c r="R149" s="306"/>
      <c r="S149" s="307"/>
      <c r="T149" s="36"/>
      <c r="U149" s="36"/>
      <c r="V149" s="36"/>
      <c r="W149" s="36"/>
      <c r="X149" s="37"/>
      <c r="Y149" s="37"/>
      <c r="Z149" s="37"/>
      <c r="AA149" s="38"/>
    </row>
    <row r="150" spans="1:27" s="30" customFormat="1" x14ac:dyDescent="0.35">
      <c r="A150" s="233"/>
      <c r="B150" s="302"/>
      <c r="C150" s="302"/>
      <c r="D150" s="303"/>
      <c r="E150" s="304"/>
      <c r="F150" s="304"/>
      <c r="G150" s="305"/>
      <c r="H150" s="305"/>
      <c r="I150" s="305"/>
      <c r="J150" s="233"/>
      <c r="K150" s="233"/>
      <c r="L150" s="233"/>
      <c r="M150" s="306"/>
      <c r="N150" s="306"/>
      <c r="O150" s="306"/>
      <c r="P150" s="306"/>
      <c r="Q150" s="306"/>
      <c r="R150" s="306"/>
      <c r="S150" s="307"/>
      <c r="T150" s="36"/>
      <c r="U150" s="36"/>
      <c r="V150" s="36"/>
      <c r="W150" s="36"/>
      <c r="X150" s="37"/>
      <c r="Y150" s="37"/>
      <c r="Z150" s="37"/>
      <c r="AA150" s="38"/>
    </row>
    <row r="151" spans="1:27" s="30" customFormat="1" x14ac:dyDescent="0.35">
      <c r="A151" s="233"/>
      <c r="B151" s="302"/>
      <c r="C151" s="302"/>
      <c r="D151" s="303"/>
      <c r="E151" s="304"/>
      <c r="F151" s="304"/>
      <c r="G151" s="305"/>
      <c r="H151" s="305"/>
      <c r="I151" s="305"/>
      <c r="J151" s="233"/>
      <c r="K151" s="233"/>
      <c r="L151" s="233"/>
      <c r="M151" s="306"/>
      <c r="N151" s="306"/>
      <c r="O151" s="306"/>
      <c r="P151" s="306"/>
      <c r="Q151" s="306"/>
      <c r="R151" s="306"/>
      <c r="S151" s="307"/>
      <c r="T151" s="36"/>
      <c r="U151" s="36"/>
      <c r="V151" s="36"/>
      <c r="W151" s="36"/>
      <c r="X151" s="37"/>
      <c r="Y151" s="37"/>
      <c r="Z151" s="37"/>
      <c r="AA151" s="38"/>
    </row>
    <row r="152" spans="1:27" s="30" customFormat="1" x14ac:dyDescent="0.35">
      <c r="A152" s="233"/>
      <c r="B152" s="302"/>
      <c r="C152" s="302"/>
      <c r="D152" s="303"/>
      <c r="E152" s="304"/>
      <c r="F152" s="304"/>
      <c r="G152" s="305"/>
      <c r="H152" s="305"/>
      <c r="I152" s="305"/>
      <c r="J152" s="233"/>
      <c r="K152" s="233"/>
      <c r="L152" s="233"/>
      <c r="M152" s="306"/>
      <c r="N152" s="306"/>
      <c r="O152" s="306"/>
      <c r="P152" s="306"/>
      <c r="Q152" s="306"/>
      <c r="R152" s="306"/>
      <c r="S152" s="307"/>
      <c r="T152" s="36"/>
      <c r="U152" s="36"/>
      <c r="V152" s="36"/>
      <c r="W152" s="36"/>
      <c r="X152" s="37"/>
      <c r="Y152" s="37"/>
      <c r="Z152" s="37"/>
      <c r="AA152" s="38"/>
    </row>
    <row r="153" spans="1:27" s="30" customFormat="1" x14ac:dyDescent="0.35">
      <c r="A153" s="233"/>
      <c r="B153" s="302"/>
      <c r="C153" s="302"/>
      <c r="D153" s="303"/>
      <c r="E153" s="304"/>
      <c r="F153" s="304"/>
      <c r="G153" s="305"/>
      <c r="H153" s="305"/>
      <c r="I153" s="305"/>
      <c r="J153" s="233"/>
      <c r="K153" s="233"/>
      <c r="L153" s="233"/>
      <c r="M153" s="306"/>
      <c r="N153" s="306"/>
      <c r="O153" s="306"/>
      <c r="P153" s="306"/>
      <c r="Q153" s="306"/>
      <c r="R153" s="306"/>
      <c r="S153" s="307"/>
      <c r="T153" s="36"/>
      <c r="U153" s="36"/>
      <c r="V153" s="36"/>
      <c r="W153" s="36"/>
      <c r="X153" s="37"/>
      <c r="Y153" s="37"/>
      <c r="Z153" s="37"/>
      <c r="AA153" s="38"/>
    </row>
    <row r="154" spans="1:27" s="30" customFormat="1" x14ac:dyDescent="0.35">
      <c r="A154" s="233"/>
      <c r="B154" s="302"/>
      <c r="C154" s="302"/>
      <c r="D154" s="303"/>
      <c r="E154" s="304"/>
      <c r="F154" s="304"/>
      <c r="G154" s="305"/>
      <c r="H154" s="305"/>
      <c r="I154" s="305"/>
      <c r="J154" s="233"/>
      <c r="K154" s="233"/>
      <c r="L154" s="233"/>
      <c r="M154" s="306"/>
      <c r="N154" s="306"/>
      <c r="O154" s="306"/>
      <c r="P154" s="306"/>
      <c r="Q154" s="306"/>
      <c r="R154" s="306"/>
      <c r="S154" s="307"/>
      <c r="T154" s="36"/>
      <c r="U154" s="36"/>
      <c r="V154" s="36"/>
      <c r="W154" s="36"/>
      <c r="X154" s="37"/>
      <c r="Y154" s="37"/>
      <c r="Z154" s="37"/>
      <c r="AA154" s="38"/>
    </row>
    <row r="155" spans="1:27" s="30" customFormat="1" x14ac:dyDescent="0.35">
      <c r="A155" s="233"/>
      <c r="B155" s="302"/>
      <c r="C155" s="302"/>
      <c r="D155" s="303"/>
      <c r="E155" s="304"/>
      <c r="F155" s="304"/>
      <c r="G155" s="305"/>
      <c r="H155" s="305"/>
      <c r="I155" s="305"/>
      <c r="J155" s="233"/>
      <c r="K155" s="233"/>
      <c r="L155" s="233"/>
      <c r="M155" s="306"/>
      <c r="N155" s="306"/>
      <c r="O155" s="306"/>
      <c r="P155" s="306"/>
      <c r="Q155" s="306"/>
      <c r="R155" s="306"/>
      <c r="S155" s="307"/>
      <c r="T155" s="36"/>
      <c r="U155" s="36"/>
      <c r="V155" s="36"/>
      <c r="W155" s="36"/>
      <c r="X155" s="37"/>
      <c r="Y155" s="37"/>
      <c r="Z155" s="37"/>
      <c r="AA155" s="38"/>
    </row>
    <row r="156" spans="1:27" s="30" customFormat="1" x14ac:dyDescent="0.35">
      <c r="A156" s="233"/>
      <c r="B156" s="302"/>
      <c r="C156" s="302"/>
      <c r="D156" s="303"/>
      <c r="E156" s="304"/>
      <c r="F156" s="304"/>
      <c r="G156" s="305"/>
      <c r="H156" s="305"/>
      <c r="I156" s="305"/>
      <c r="J156" s="233"/>
      <c r="K156" s="233"/>
      <c r="L156" s="233"/>
      <c r="M156" s="306"/>
      <c r="N156" s="306"/>
      <c r="O156" s="306"/>
      <c r="P156" s="306"/>
      <c r="Q156" s="306"/>
      <c r="R156" s="306"/>
      <c r="S156" s="307"/>
      <c r="T156" s="36"/>
      <c r="U156" s="36"/>
      <c r="V156" s="36"/>
      <c r="W156" s="36"/>
      <c r="X156" s="37"/>
      <c r="Y156" s="37"/>
      <c r="Z156" s="37"/>
      <c r="AA156" s="38"/>
    </row>
    <row r="157" spans="1:27" s="30" customFormat="1" x14ac:dyDescent="0.35">
      <c r="A157" s="233"/>
      <c r="B157" s="302"/>
      <c r="C157" s="302"/>
      <c r="D157" s="303"/>
      <c r="E157" s="304"/>
      <c r="F157" s="304"/>
      <c r="G157" s="305"/>
      <c r="H157" s="305"/>
      <c r="I157" s="305"/>
      <c r="J157" s="233"/>
      <c r="K157" s="233"/>
      <c r="L157" s="233"/>
      <c r="M157" s="306"/>
      <c r="N157" s="306"/>
      <c r="O157" s="306"/>
      <c r="P157" s="306"/>
      <c r="Q157" s="306"/>
      <c r="R157" s="306"/>
      <c r="S157" s="307"/>
      <c r="T157" s="36"/>
      <c r="U157" s="36"/>
      <c r="V157" s="36"/>
      <c r="W157" s="36"/>
      <c r="X157" s="37"/>
      <c r="Y157" s="37"/>
      <c r="Z157" s="37"/>
      <c r="AA157" s="38"/>
    </row>
    <row r="158" spans="1:27" s="30" customFormat="1" x14ac:dyDescent="0.35">
      <c r="A158" s="233"/>
      <c r="B158" s="302"/>
      <c r="C158" s="302"/>
      <c r="D158" s="303"/>
      <c r="E158" s="304"/>
      <c r="F158" s="304"/>
      <c r="G158" s="305"/>
      <c r="H158" s="305"/>
      <c r="I158" s="305"/>
      <c r="J158" s="233"/>
      <c r="K158" s="233"/>
      <c r="L158" s="233"/>
      <c r="M158" s="306"/>
      <c r="N158" s="306"/>
      <c r="O158" s="306"/>
      <c r="P158" s="306"/>
      <c r="Q158" s="306"/>
      <c r="R158" s="306"/>
      <c r="S158" s="307"/>
      <c r="T158" s="36"/>
      <c r="U158" s="36"/>
      <c r="V158" s="36"/>
      <c r="W158" s="36"/>
      <c r="X158" s="37"/>
      <c r="Y158" s="37"/>
      <c r="Z158" s="37"/>
      <c r="AA158" s="38"/>
    </row>
    <row r="159" spans="1:27" s="30" customFormat="1" x14ac:dyDescent="0.35">
      <c r="A159" s="233"/>
      <c r="B159" s="302"/>
      <c r="C159" s="302"/>
      <c r="D159" s="303"/>
      <c r="E159" s="304"/>
      <c r="F159" s="304"/>
      <c r="G159" s="305"/>
      <c r="H159" s="305"/>
      <c r="I159" s="305"/>
      <c r="J159" s="233"/>
      <c r="K159" s="233"/>
      <c r="L159" s="233"/>
      <c r="M159" s="306"/>
      <c r="N159" s="306"/>
      <c r="O159" s="306"/>
      <c r="P159" s="306"/>
      <c r="Q159" s="306"/>
      <c r="R159" s="306"/>
      <c r="S159" s="307"/>
      <c r="T159" s="36"/>
      <c r="U159" s="36"/>
      <c r="V159" s="36"/>
      <c r="W159" s="36"/>
      <c r="X159" s="37"/>
      <c r="Y159" s="37"/>
      <c r="Z159" s="37"/>
      <c r="AA159" s="38"/>
    </row>
    <row r="160" spans="1:27" s="30" customFormat="1" x14ac:dyDescent="0.35">
      <c r="A160" s="233"/>
      <c r="B160" s="302"/>
      <c r="C160" s="302"/>
      <c r="D160" s="303"/>
      <c r="E160" s="304"/>
      <c r="F160" s="304"/>
      <c r="G160" s="305"/>
      <c r="H160" s="305"/>
      <c r="I160" s="305"/>
      <c r="J160" s="233"/>
      <c r="K160" s="233"/>
      <c r="L160" s="233"/>
      <c r="M160" s="306"/>
      <c r="N160" s="306"/>
      <c r="O160" s="306"/>
      <c r="P160" s="306"/>
      <c r="Q160" s="306"/>
      <c r="R160" s="306"/>
      <c r="S160" s="307"/>
      <c r="T160" s="36"/>
      <c r="U160" s="36"/>
      <c r="V160" s="36"/>
      <c r="W160" s="36"/>
      <c r="X160" s="37"/>
      <c r="Y160" s="37"/>
      <c r="Z160" s="37"/>
      <c r="AA160" s="38"/>
    </row>
    <row r="161" spans="1:27" s="30" customFormat="1" x14ac:dyDescent="0.35">
      <c r="A161" s="233"/>
      <c r="B161" s="302"/>
      <c r="C161" s="302"/>
      <c r="D161" s="303"/>
      <c r="E161" s="304"/>
      <c r="F161" s="304"/>
      <c r="G161" s="305"/>
      <c r="H161" s="305"/>
      <c r="I161" s="305"/>
      <c r="J161" s="233"/>
      <c r="K161" s="233"/>
      <c r="L161" s="233"/>
      <c r="M161" s="306"/>
      <c r="N161" s="306"/>
      <c r="O161" s="306"/>
      <c r="P161" s="306"/>
      <c r="Q161" s="306"/>
      <c r="R161" s="306"/>
      <c r="S161" s="307"/>
      <c r="T161" s="36"/>
      <c r="U161" s="36"/>
      <c r="V161" s="36"/>
      <c r="W161" s="36"/>
      <c r="X161" s="37"/>
      <c r="Y161" s="37"/>
      <c r="Z161" s="37"/>
      <c r="AA161" s="38"/>
    </row>
    <row r="162" spans="1:27" s="30" customFormat="1" x14ac:dyDescent="0.35">
      <c r="A162" s="233"/>
      <c r="B162" s="302"/>
      <c r="C162" s="302"/>
      <c r="D162" s="303"/>
      <c r="E162" s="304"/>
      <c r="F162" s="304"/>
      <c r="G162" s="305"/>
      <c r="H162" s="305"/>
      <c r="I162" s="305"/>
      <c r="J162" s="233"/>
      <c r="K162" s="233"/>
      <c r="L162" s="233"/>
      <c r="M162" s="306"/>
      <c r="N162" s="306"/>
      <c r="O162" s="306"/>
      <c r="P162" s="306"/>
      <c r="Q162" s="306"/>
      <c r="R162" s="306"/>
      <c r="S162" s="307"/>
      <c r="T162" s="36"/>
      <c r="U162" s="36"/>
      <c r="V162" s="36"/>
      <c r="W162" s="36"/>
      <c r="X162" s="37"/>
      <c r="Y162" s="37"/>
      <c r="Z162" s="37"/>
      <c r="AA162" s="38"/>
    </row>
    <row r="163" spans="1:27" s="30" customFormat="1" x14ac:dyDescent="0.35">
      <c r="A163" s="233"/>
      <c r="B163" s="302"/>
      <c r="C163" s="302"/>
      <c r="D163" s="303"/>
      <c r="E163" s="304"/>
      <c r="F163" s="304"/>
      <c r="G163" s="305"/>
      <c r="H163" s="305"/>
      <c r="I163" s="305"/>
      <c r="J163" s="233"/>
      <c r="K163" s="233"/>
      <c r="L163" s="233"/>
      <c r="M163" s="306"/>
      <c r="N163" s="306"/>
      <c r="O163" s="306"/>
      <c r="P163" s="306"/>
      <c r="Q163" s="306"/>
      <c r="R163" s="306"/>
      <c r="S163" s="307"/>
      <c r="T163" s="36"/>
      <c r="U163" s="36"/>
      <c r="V163" s="36"/>
      <c r="W163" s="36"/>
      <c r="X163" s="37"/>
      <c r="Y163" s="37"/>
      <c r="Z163" s="37"/>
      <c r="AA163" s="38"/>
    </row>
    <row r="164" spans="1:27" s="30" customFormat="1" x14ac:dyDescent="0.35">
      <c r="A164" s="233"/>
      <c r="B164" s="302"/>
      <c r="C164" s="302"/>
      <c r="D164" s="303"/>
      <c r="E164" s="304"/>
      <c r="F164" s="304"/>
      <c r="G164" s="305"/>
      <c r="H164" s="305"/>
      <c r="I164" s="305"/>
      <c r="J164" s="233"/>
      <c r="K164" s="233"/>
      <c r="L164" s="233"/>
      <c r="M164" s="306"/>
      <c r="N164" s="306"/>
      <c r="O164" s="306"/>
      <c r="P164" s="306"/>
      <c r="Q164" s="306"/>
      <c r="R164" s="306"/>
      <c r="S164" s="307"/>
      <c r="T164" s="36"/>
      <c r="U164" s="36"/>
      <c r="V164" s="36"/>
      <c r="W164" s="36"/>
      <c r="X164" s="37"/>
      <c r="Y164" s="37"/>
      <c r="Z164" s="37"/>
      <c r="AA164" s="38"/>
    </row>
    <row r="165" spans="1:27" s="30" customFormat="1" x14ac:dyDescent="0.35">
      <c r="A165" s="233"/>
      <c r="B165" s="302"/>
      <c r="C165" s="302"/>
      <c r="D165" s="303"/>
      <c r="E165" s="304"/>
      <c r="F165" s="304"/>
      <c r="G165" s="305"/>
      <c r="H165" s="305"/>
      <c r="I165" s="305"/>
      <c r="J165" s="233"/>
      <c r="K165" s="233"/>
      <c r="L165" s="233"/>
      <c r="M165" s="306"/>
      <c r="N165" s="306"/>
      <c r="O165" s="306"/>
      <c r="P165" s="306"/>
      <c r="Q165" s="306"/>
      <c r="R165" s="306"/>
      <c r="S165" s="307"/>
      <c r="T165" s="36"/>
      <c r="U165" s="36"/>
      <c r="V165" s="36"/>
      <c r="W165" s="36"/>
      <c r="X165" s="37"/>
      <c r="Y165" s="37"/>
      <c r="Z165" s="37"/>
      <c r="AA165" s="38"/>
    </row>
    <row r="166" spans="1:27" s="30" customFormat="1" x14ac:dyDescent="0.35">
      <c r="A166" s="233"/>
      <c r="B166" s="302"/>
      <c r="C166" s="302"/>
      <c r="D166" s="303"/>
      <c r="E166" s="304"/>
      <c r="F166" s="304"/>
      <c r="G166" s="305"/>
      <c r="H166" s="305"/>
      <c r="I166" s="305"/>
      <c r="J166" s="233"/>
      <c r="K166" s="233"/>
      <c r="L166" s="233"/>
      <c r="M166" s="306"/>
      <c r="N166" s="306"/>
      <c r="O166" s="306"/>
      <c r="P166" s="306"/>
      <c r="Q166" s="306"/>
      <c r="R166" s="306"/>
      <c r="S166" s="307"/>
      <c r="T166" s="36"/>
      <c r="U166" s="36"/>
      <c r="V166" s="36"/>
      <c r="W166" s="36"/>
      <c r="X166" s="37"/>
      <c r="Y166" s="37"/>
      <c r="Z166" s="37"/>
      <c r="AA166" s="38"/>
    </row>
    <row r="167" spans="1:27" s="30" customFormat="1" x14ac:dyDescent="0.35">
      <c r="A167" s="233"/>
      <c r="B167" s="302"/>
      <c r="C167" s="302"/>
      <c r="D167" s="303"/>
      <c r="E167" s="304"/>
      <c r="F167" s="304"/>
      <c r="G167" s="305"/>
      <c r="H167" s="305"/>
      <c r="I167" s="305"/>
      <c r="J167" s="233"/>
      <c r="K167" s="233"/>
      <c r="L167" s="233"/>
      <c r="M167" s="306"/>
      <c r="N167" s="306"/>
      <c r="O167" s="306"/>
      <c r="P167" s="306"/>
      <c r="Q167" s="306"/>
      <c r="R167" s="306"/>
      <c r="S167" s="307"/>
      <c r="T167" s="36"/>
      <c r="U167" s="36"/>
      <c r="V167" s="36"/>
      <c r="W167" s="36"/>
      <c r="X167" s="37"/>
      <c r="Y167" s="37"/>
      <c r="Z167" s="37"/>
      <c r="AA167" s="38"/>
    </row>
    <row r="168" spans="1:27" s="30" customFormat="1" x14ac:dyDescent="0.35">
      <c r="A168" s="233"/>
      <c r="B168" s="302"/>
      <c r="C168" s="302"/>
      <c r="D168" s="303"/>
      <c r="E168" s="304"/>
      <c r="F168" s="304"/>
      <c r="G168" s="305"/>
      <c r="H168" s="305"/>
      <c r="I168" s="305"/>
      <c r="J168" s="233"/>
      <c r="K168" s="233"/>
      <c r="L168" s="233"/>
      <c r="M168" s="306"/>
      <c r="N168" s="306"/>
      <c r="O168" s="306"/>
      <c r="P168" s="306"/>
      <c r="Q168" s="306"/>
      <c r="R168" s="306"/>
      <c r="S168" s="307"/>
      <c r="T168" s="36"/>
      <c r="U168" s="36"/>
      <c r="V168" s="36"/>
      <c r="W168" s="36"/>
      <c r="X168" s="37"/>
      <c r="Y168" s="37"/>
      <c r="Z168" s="37"/>
      <c r="AA168" s="38"/>
    </row>
    <row r="169" spans="1:27" s="30" customFormat="1" x14ac:dyDescent="0.35">
      <c r="A169" s="233"/>
      <c r="B169" s="302"/>
      <c r="C169" s="302"/>
      <c r="D169" s="303"/>
      <c r="E169" s="304"/>
      <c r="F169" s="304"/>
      <c r="G169" s="305"/>
      <c r="H169" s="305"/>
      <c r="I169" s="305"/>
      <c r="J169" s="233"/>
      <c r="K169" s="233"/>
      <c r="L169" s="233"/>
      <c r="M169" s="306"/>
      <c r="N169" s="306"/>
      <c r="O169" s="306"/>
      <c r="P169" s="306"/>
      <c r="Q169" s="306"/>
      <c r="R169" s="306"/>
      <c r="S169" s="307"/>
      <c r="T169" s="36"/>
      <c r="U169" s="36"/>
      <c r="V169" s="36"/>
      <c r="W169" s="36"/>
      <c r="X169" s="37"/>
      <c r="Y169" s="37"/>
      <c r="Z169" s="37"/>
      <c r="AA169" s="38"/>
    </row>
    <row r="170" spans="1:27" s="30" customFormat="1" x14ac:dyDescent="0.35">
      <c r="A170" s="233"/>
      <c r="B170" s="302"/>
      <c r="C170" s="302"/>
      <c r="D170" s="303"/>
      <c r="E170" s="304"/>
      <c r="F170" s="304"/>
      <c r="G170" s="305"/>
      <c r="H170" s="305"/>
      <c r="I170" s="305"/>
      <c r="J170" s="233"/>
      <c r="K170" s="233"/>
      <c r="L170" s="233"/>
      <c r="M170" s="306"/>
      <c r="N170" s="306"/>
      <c r="O170" s="306"/>
      <c r="P170" s="306"/>
      <c r="Q170" s="306"/>
      <c r="R170" s="306"/>
      <c r="S170" s="307"/>
      <c r="T170" s="36"/>
      <c r="U170" s="36"/>
      <c r="V170" s="36"/>
      <c r="W170" s="36"/>
      <c r="X170" s="37"/>
      <c r="Y170" s="37"/>
      <c r="Z170" s="37"/>
      <c r="AA170" s="38"/>
    </row>
    <row r="171" spans="1:27" s="30" customFormat="1" x14ac:dyDescent="0.35">
      <c r="A171" s="233"/>
      <c r="B171" s="302"/>
      <c r="C171" s="302"/>
      <c r="D171" s="303"/>
      <c r="E171" s="304"/>
      <c r="F171" s="304"/>
      <c r="G171" s="305"/>
      <c r="H171" s="305"/>
      <c r="I171" s="305"/>
      <c r="J171" s="233"/>
      <c r="K171" s="233"/>
      <c r="L171" s="233"/>
      <c r="M171" s="306"/>
      <c r="N171" s="306"/>
      <c r="O171" s="306"/>
      <c r="P171" s="306"/>
      <c r="Q171" s="306"/>
      <c r="R171" s="306"/>
      <c r="S171" s="307"/>
      <c r="T171" s="36"/>
      <c r="U171" s="36"/>
      <c r="V171" s="36"/>
      <c r="W171" s="36"/>
      <c r="X171" s="37"/>
      <c r="Y171" s="37"/>
      <c r="Z171" s="37"/>
      <c r="AA171" s="38"/>
    </row>
    <row r="172" spans="1:27" s="30" customFormat="1" x14ac:dyDescent="0.35">
      <c r="A172" s="233"/>
      <c r="B172" s="302"/>
      <c r="C172" s="302"/>
      <c r="D172" s="303"/>
      <c r="E172" s="304"/>
      <c r="F172" s="304"/>
      <c r="G172" s="305"/>
      <c r="H172" s="305"/>
      <c r="I172" s="305"/>
      <c r="J172" s="233"/>
      <c r="K172" s="233"/>
      <c r="L172" s="233"/>
      <c r="M172" s="306"/>
      <c r="N172" s="306"/>
      <c r="O172" s="306"/>
      <c r="P172" s="306"/>
      <c r="Q172" s="306"/>
      <c r="R172" s="306"/>
      <c r="S172" s="307"/>
      <c r="T172" s="36"/>
      <c r="U172" s="36"/>
      <c r="V172" s="36"/>
      <c r="W172" s="36"/>
      <c r="X172" s="37"/>
      <c r="Y172" s="37"/>
      <c r="Z172" s="37"/>
      <c r="AA172" s="38"/>
    </row>
    <row r="173" spans="1:27" s="30" customFormat="1" x14ac:dyDescent="0.35">
      <c r="A173" s="233"/>
      <c r="B173" s="302"/>
      <c r="C173" s="302"/>
      <c r="D173" s="303"/>
      <c r="E173" s="304"/>
      <c r="F173" s="304"/>
      <c r="G173" s="305"/>
      <c r="H173" s="305"/>
      <c r="I173" s="305"/>
      <c r="J173" s="233"/>
      <c r="K173" s="233"/>
      <c r="L173" s="233"/>
      <c r="M173" s="306"/>
      <c r="N173" s="306"/>
      <c r="O173" s="306"/>
      <c r="P173" s="306"/>
      <c r="Q173" s="306"/>
      <c r="R173" s="306"/>
      <c r="S173" s="307"/>
      <c r="T173" s="36"/>
      <c r="U173" s="36"/>
      <c r="V173" s="36"/>
      <c r="W173" s="36"/>
      <c r="X173" s="37"/>
      <c r="Y173" s="37"/>
      <c r="Z173" s="37"/>
      <c r="AA173" s="38"/>
    </row>
    <row r="174" spans="1:27" s="30" customFormat="1" x14ac:dyDescent="0.35">
      <c r="A174" s="233"/>
      <c r="B174" s="302"/>
      <c r="C174" s="302"/>
      <c r="D174" s="303"/>
      <c r="E174" s="304"/>
      <c r="F174" s="304"/>
      <c r="G174" s="305"/>
      <c r="H174" s="305"/>
      <c r="I174" s="305"/>
      <c r="J174" s="233"/>
      <c r="K174" s="233"/>
      <c r="L174" s="233"/>
      <c r="M174" s="306"/>
      <c r="N174" s="306"/>
      <c r="O174" s="306"/>
      <c r="P174" s="306"/>
      <c r="Q174" s="306"/>
      <c r="R174" s="306"/>
      <c r="S174" s="307"/>
      <c r="T174" s="36"/>
      <c r="U174" s="36"/>
      <c r="V174" s="36"/>
      <c r="W174" s="36"/>
      <c r="X174" s="37"/>
      <c r="Y174" s="37"/>
      <c r="Z174" s="37"/>
      <c r="AA174" s="38"/>
    </row>
    <row r="175" spans="1:27" s="30" customFormat="1" x14ac:dyDescent="0.35">
      <c r="A175" s="233"/>
      <c r="B175" s="302"/>
      <c r="C175" s="302"/>
      <c r="D175" s="303"/>
      <c r="E175" s="304"/>
      <c r="F175" s="304"/>
      <c r="G175" s="305"/>
      <c r="H175" s="305"/>
      <c r="I175" s="305"/>
      <c r="J175" s="233"/>
      <c r="K175" s="233"/>
      <c r="L175" s="233"/>
      <c r="M175" s="306"/>
      <c r="N175" s="306"/>
      <c r="O175" s="306"/>
      <c r="P175" s="306"/>
      <c r="Q175" s="306"/>
      <c r="R175" s="306"/>
      <c r="S175" s="307"/>
      <c r="T175" s="36"/>
      <c r="U175" s="36"/>
      <c r="V175" s="36"/>
      <c r="W175" s="36"/>
      <c r="X175" s="37"/>
      <c r="Y175" s="37"/>
      <c r="Z175" s="37"/>
      <c r="AA175" s="38"/>
    </row>
    <row r="176" spans="1:27" s="30" customFormat="1" x14ac:dyDescent="0.35">
      <c r="A176" s="233"/>
      <c r="B176" s="302"/>
      <c r="C176" s="302"/>
      <c r="D176" s="303"/>
      <c r="E176" s="304"/>
      <c r="F176" s="304"/>
      <c r="G176" s="305"/>
      <c r="H176" s="305"/>
      <c r="I176" s="305"/>
      <c r="J176" s="233"/>
      <c r="K176" s="233"/>
      <c r="L176" s="233"/>
      <c r="M176" s="306"/>
      <c r="N176" s="306"/>
      <c r="O176" s="306"/>
      <c r="P176" s="306"/>
      <c r="Q176" s="306"/>
      <c r="R176" s="306"/>
      <c r="S176" s="307"/>
      <c r="T176" s="36"/>
      <c r="U176" s="36"/>
      <c r="V176" s="36"/>
      <c r="W176" s="36"/>
      <c r="X176" s="37"/>
      <c r="Y176" s="37"/>
      <c r="Z176" s="37"/>
      <c r="AA176" s="38"/>
    </row>
    <row r="177" spans="1:27" s="30" customFormat="1" x14ac:dyDescent="0.35">
      <c r="A177" s="233"/>
      <c r="B177" s="302"/>
      <c r="C177" s="302"/>
      <c r="D177" s="303"/>
      <c r="E177" s="304"/>
      <c r="F177" s="304"/>
      <c r="G177" s="305"/>
      <c r="H177" s="305"/>
      <c r="I177" s="305"/>
      <c r="J177" s="233"/>
      <c r="K177" s="233"/>
      <c r="L177" s="233"/>
      <c r="M177" s="306"/>
      <c r="N177" s="306"/>
      <c r="O177" s="306"/>
      <c r="P177" s="306"/>
      <c r="Q177" s="306"/>
      <c r="R177" s="306"/>
      <c r="S177" s="307"/>
      <c r="T177" s="36"/>
      <c r="U177" s="36"/>
      <c r="V177" s="36"/>
      <c r="W177" s="36"/>
      <c r="X177" s="37"/>
      <c r="Y177" s="37"/>
      <c r="Z177" s="37"/>
      <c r="AA177" s="38"/>
    </row>
    <row r="178" spans="1:27" s="30" customFormat="1" x14ac:dyDescent="0.35">
      <c r="A178" s="233"/>
      <c r="B178" s="302"/>
      <c r="C178" s="302"/>
      <c r="D178" s="303"/>
      <c r="E178" s="304"/>
      <c r="F178" s="304"/>
      <c r="G178" s="305"/>
      <c r="H178" s="305"/>
      <c r="I178" s="305"/>
      <c r="J178" s="233"/>
      <c r="K178" s="233"/>
      <c r="L178" s="233"/>
      <c r="M178" s="306"/>
      <c r="N178" s="306"/>
      <c r="O178" s="306"/>
      <c r="P178" s="306"/>
      <c r="Q178" s="306"/>
      <c r="R178" s="306"/>
      <c r="S178" s="307"/>
      <c r="T178" s="36"/>
      <c r="U178" s="36"/>
      <c r="V178" s="36"/>
      <c r="W178" s="36"/>
      <c r="X178" s="37"/>
      <c r="Y178" s="37"/>
      <c r="Z178" s="37"/>
      <c r="AA178" s="38"/>
    </row>
    <row r="179" spans="1:27" s="30" customFormat="1" x14ac:dyDescent="0.35">
      <c r="A179" s="233"/>
      <c r="B179" s="302"/>
      <c r="C179" s="302"/>
      <c r="D179" s="303"/>
      <c r="E179" s="304"/>
      <c r="F179" s="304"/>
      <c r="G179" s="305"/>
      <c r="H179" s="305"/>
      <c r="I179" s="305"/>
      <c r="J179" s="233"/>
      <c r="K179" s="233"/>
      <c r="L179" s="233"/>
      <c r="M179" s="306"/>
      <c r="N179" s="306"/>
      <c r="O179" s="306"/>
      <c r="P179" s="306"/>
      <c r="Q179" s="306"/>
      <c r="R179" s="306"/>
      <c r="S179" s="307"/>
      <c r="T179" s="36"/>
      <c r="U179" s="36"/>
      <c r="V179" s="36"/>
      <c r="W179" s="36"/>
      <c r="X179" s="37"/>
      <c r="Y179" s="37"/>
      <c r="Z179" s="37"/>
      <c r="AA179" s="38"/>
    </row>
    <row r="180" spans="1:27" s="30" customFormat="1" x14ac:dyDescent="0.35">
      <c r="A180" s="233"/>
      <c r="B180" s="302"/>
      <c r="C180" s="302"/>
      <c r="D180" s="303"/>
      <c r="E180" s="304"/>
      <c r="F180" s="304"/>
      <c r="G180" s="305"/>
      <c r="H180" s="305"/>
      <c r="I180" s="305"/>
      <c r="J180" s="233"/>
      <c r="K180" s="233"/>
      <c r="L180" s="233"/>
      <c r="M180" s="306"/>
      <c r="N180" s="306"/>
      <c r="O180" s="306"/>
      <c r="P180" s="306"/>
      <c r="Q180" s="306"/>
      <c r="R180" s="306"/>
      <c r="S180" s="307"/>
      <c r="T180" s="36"/>
      <c r="U180" s="36"/>
      <c r="V180" s="36"/>
      <c r="W180" s="36"/>
      <c r="X180" s="37"/>
      <c r="Y180" s="37"/>
      <c r="Z180" s="37"/>
      <c r="AA180" s="38"/>
    </row>
    <row r="181" spans="1:27" s="30" customFormat="1" x14ac:dyDescent="0.35">
      <c r="A181" s="233"/>
      <c r="B181" s="302"/>
      <c r="C181" s="302"/>
      <c r="D181" s="303"/>
      <c r="E181" s="304"/>
      <c r="F181" s="304"/>
      <c r="G181" s="305"/>
      <c r="H181" s="305"/>
      <c r="I181" s="305"/>
      <c r="J181" s="233"/>
      <c r="K181" s="233"/>
      <c r="L181" s="233"/>
      <c r="M181" s="306"/>
      <c r="N181" s="306"/>
      <c r="O181" s="306"/>
      <c r="P181" s="306"/>
      <c r="Q181" s="306"/>
      <c r="R181" s="306"/>
      <c r="S181" s="307"/>
      <c r="T181" s="36"/>
      <c r="U181" s="36"/>
      <c r="V181" s="36"/>
      <c r="W181" s="36"/>
      <c r="X181" s="37"/>
      <c r="Y181" s="37"/>
      <c r="Z181" s="37"/>
      <c r="AA181" s="38"/>
    </row>
    <row r="182" spans="1:27" s="30" customFormat="1" x14ac:dyDescent="0.35">
      <c r="A182" s="233"/>
      <c r="B182" s="302"/>
      <c r="C182" s="302"/>
      <c r="D182" s="303"/>
      <c r="E182" s="304"/>
      <c r="F182" s="304"/>
      <c r="G182" s="305"/>
      <c r="H182" s="305"/>
      <c r="I182" s="305"/>
      <c r="J182" s="233"/>
      <c r="K182" s="233"/>
      <c r="L182" s="233"/>
      <c r="M182" s="306"/>
      <c r="N182" s="306"/>
      <c r="O182" s="306"/>
      <c r="P182" s="306"/>
      <c r="Q182" s="306"/>
      <c r="R182" s="306"/>
      <c r="S182" s="307"/>
      <c r="T182" s="36"/>
      <c r="U182" s="36"/>
      <c r="V182" s="36"/>
      <c r="W182" s="36"/>
      <c r="X182" s="37"/>
      <c r="Y182" s="37"/>
      <c r="Z182" s="37"/>
      <c r="AA182" s="38"/>
    </row>
    <row r="183" spans="1:27" s="30" customFormat="1" x14ac:dyDescent="0.35">
      <c r="A183" s="233"/>
      <c r="B183" s="302"/>
      <c r="C183" s="302"/>
      <c r="D183" s="303"/>
      <c r="E183" s="304"/>
      <c r="F183" s="304"/>
      <c r="G183" s="305"/>
      <c r="H183" s="305"/>
      <c r="I183" s="305"/>
      <c r="J183" s="233"/>
      <c r="K183" s="233"/>
      <c r="L183" s="233"/>
      <c r="M183" s="306"/>
      <c r="N183" s="306"/>
      <c r="O183" s="306"/>
      <c r="P183" s="306"/>
      <c r="Q183" s="306"/>
      <c r="R183" s="306"/>
      <c r="S183" s="307"/>
      <c r="T183" s="36"/>
      <c r="U183" s="36"/>
      <c r="V183" s="36"/>
      <c r="W183" s="36"/>
      <c r="X183" s="37"/>
      <c r="Y183" s="37"/>
      <c r="Z183" s="37"/>
      <c r="AA183" s="38"/>
    </row>
    <row r="184" spans="1:27" s="30" customFormat="1" x14ac:dyDescent="0.35">
      <c r="A184" s="233"/>
      <c r="B184" s="302"/>
      <c r="C184" s="302"/>
      <c r="D184" s="303"/>
      <c r="E184" s="304"/>
      <c r="F184" s="304"/>
      <c r="G184" s="305"/>
      <c r="H184" s="305"/>
      <c r="I184" s="305"/>
      <c r="J184" s="233"/>
      <c r="K184" s="233"/>
      <c r="L184" s="233"/>
      <c r="M184" s="306"/>
      <c r="N184" s="306"/>
      <c r="O184" s="306"/>
      <c r="P184" s="306"/>
      <c r="Q184" s="306"/>
      <c r="R184" s="306"/>
      <c r="S184" s="307"/>
      <c r="T184" s="36"/>
      <c r="U184" s="36"/>
      <c r="V184" s="36"/>
      <c r="W184" s="36"/>
      <c r="X184" s="37"/>
      <c r="Y184" s="37"/>
      <c r="Z184" s="37"/>
      <c r="AA184" s="38"/>
    </row>
    <row r="185" spans="1:27" s="30" customFormat="1" x14ac:dyDescent="0.35">
      <c r="A185" s="233"/>
      <c r="B185" s="302"/>
      <c r="C185" s="302"/>
      <c r="D185" s="303"/>
      <c r="E185" s="304"/>
      <c r="F185" s="304"/>
      <c r="G185" s="305"/>
      <c r="H185" s="305"/>
      <c r="I185" s="305"/>
      <c r="J185" s="233"/>
      <c r="K185" s="233"/>
      <c r="L185" s="233"/>
      <c r="M185" s="306"/>
      <c r="N185" s="306"/>
      <c r="O185" s="306"/>
      <c r="P185" s="306"/>
      <c r="Q185" s="306"/>
      <c r="R185" s="306"/>
      <c r="S185" s="307"/>
      <c r="T185" s="36"/>
      <c r="U185" s="36"/>
      <c r="V185" s="36"/>
      <c r="W185" s="36"/>
      <c r="X185" s="37"/>
      <c r="Y185" s="37"/>
      <c r="Z185" s="37"/>
      <c r="AA185" s="38"/>
    </row>
    <row r="186" spans="1:27" s="30" customFormat="1" x14ac:dyDescent="0.35">
      <c r="A186" s="233"/>
      <c r="B186" s="302"/>
      <c r="C186" s="302"/>
      <c r="D186" s="303"/>
      <c r="E186" s="304"/>
      <c r="F186" s="304"/>
      <c r="G186" s="305"/>
      <c r="H186" s="305"/>
      <c r="I186" s="305"/>
      <c r="J186" s="233"/>
      <c r="K186" s="233"/>
      <c r="L186" s="233"/>
      <c r="M186" s="306"/>
      <c r="N186" s="306"/>
      <c r="O186" s="306"/>
      <c r="P186" s="306"/>
      <c r="Q186" s="306"/>
      <c r="R186" s="306"/>
      <c r="S186" s="307"/>
      <c r="T186" s="36"/>
      <c r="U186" s="36"/>
      <c r="V186" s="36"/>
      <c r="W186" s="36"/>
      <c r="X186" s="37"/>
      <c r="Y186" s="37"/>
      <c r="Z186" s="37"/>
      <c r="AA186" s="38"/>
    </row>
    <row r="187" spans="1:27" s="30" customFormat="1" x14ac:dyDescent="0.35">
      <c r="A187" s="233"/>
      <c r="B187" s="302"/>
      <c r="C187" s="302"/>
      <c r="D187" s="303"/>
      <c r="E187" s="304"/>
      <c r="F187" s="304"/>
      <c r="G187" s="305"/>
      <c r="H187" s="305"/>
      <c r="I187" s="305"/>
      <c r="J187" s="233"/>
      <c r="K187" s="233"/>
      <c r="L187" s="233"/>
      <c r="M187" s="306"/>
      <c r="N187" s="306"/>
      <c r="O187" s="306"/>
      <c r="P187" s="306"/>
      <c r="Q187" s="306"/>
      <c r="R187" s="306"/>
      <c r="S187" s="307"/>
      <c r="T187" s="36"/>
      <c r="U187" s="36"/>
      <c r="V187" s="36"/>
      <c r="W187" s="36"/>
      <c r="X187" s="37"/>
      <c r="Y187" s="37"/>
      <c r="Z187" s="37"/>
      <c r="AA187" s="38"/>
    </row>
    <row r="188" spans="1:27" s="30" customFormat="1" x14ac:dyDescent="0.35">
      <c r="A188" s="233"/>
      <c r="B188" s="302"/>
      <c r="C188" s="302"/>
      <c r="D188" s="303"/>
      <c r="E188" s="304"/>
      <c r="F188" s="304"/>
      <c r="G188" s="305"/>
      <c r="H188" s="305"/>
      <c r="I188" s="305"/>
      <c r="J188" s="233"/>
      <c r="K188" s="233"/>
      <c r="L188" s="233"/>
      <c r="M188" s="306"/>
      <c r="N188" s="306"/>
      <c r="O188" s="306"/>
      <c r="P188" s="306"/>
      <c r="Q188" s="306"/>
      <c r="R188" s="306"/>
      <c r="S188" s="307"/>
      <c r="T188" s="36"/>
      <c r="U188" s="36"/>
      <c r="V188" s="36"/>
      <c r="W188" s="36"/>
      <c r="X188" s="37"/>
      <c r="Y188" s="37"/>
      <c r="Z188" s="37"/>
      <c r="AA188" s="38"/>
    </row>
    <row r="189" spans="1:27" s="30" customFormat="1" x14ac:dyDescent="0.35">
      <c r="A189" s="233"/>
      <c r="B189" s="302"/>
      <c r="C189" s="302"/>
      <c r="D189" s="303"/>
      <c r="E189" s="304"/>
      <c r="F189" s="304"/>
      <c r="G189" s="305"/>
      <c r="H189" s="305"/>
      <c r="I189" s="305"/>
      <c r="J189" s="233"/>
      <c r="K189" s="233"/>
      <c r="L189" s="233"/>
      <c r="M189" s="306"/>
      <c r="N189" s="306"/>
      <c r="O189" s="306"/>
      <c r="P189" s="306"/>
      <c r="Q189" s="306"/>
      <c r="R189" s="306"/>
      <c r="S189" s="307"/>
      <c r="T189" s="36"/>
      <c r="U189" s="36"/>
      <c r="V189" s="36"/>
      <c r="W189" s="36"/>
      <c r="X189" s="37"/>
      <c r="Y189" s="37"/>
      <c r="Z189" s="37"/>
      <c r="AA189" s="38"/>
    </row>
    <row r="190" spans="1:27" s="30" customFormat="1" x14ac:dyDescent="0.35">
      <c r="A190" s="233"/>
      <c r="B190" s="302"/>
      <c r="C190" s="302"/>
      <c r="D190" s="303"/>
      <c r="E190" s="304"/>
      <c r="F190" s="304"/>
      <c r="G190" s="305"/>
      <c r="H190" s="305"/>
      <c r="I190" s="305"/>
      <c r="J190" s="233"/>
      <c r="K190" s="233"/>
      <c r="L190" s="233"/>
      <c r="M190" s="306"/>
      <c r="N190" s="306"/>
      <c r="O190" s="306"/>
      <c r="P190" s="306"/>
      <c r="Q190" s="306"/>
      <c r="R190" s="306"/>
      <c r="S190" s="307"/>
      <c r="T190" s="36"/>
      <c r="U190" s="36"/>
      <c r="V190" s="36"/>
      <c r="W190" s="36"/>
      <c r="X190" s="37"/>
      <c r="Y190" s="37"/>
      <c r="Z190" s="37"/>
      <c r="AA190" s="38"/>
    </row>
    <row r="191" spans="1:27" s="30" customFormat="1" x14ac:dyDescent="0.35">
      <c r="A191" s="233"/>
      <c r="B191" s="302"/>
      <c r="C191" s="302"/>
      <c r="D191" s="303"/>
      <c r="E191" s="304"/>
      <c r="F191" s="304"/>
      <c r="G191" s="305"/>
      <c r="H191" s="305"/>
      <c r="I191" s="305"/>
      <c r="J191" s="233"/>
      <c r="K191" s="233"/>
      <c r="L191" s="233"/>
      <c r="M191" s="306"/>
      <c r="N191" s="306"/>
      <c r="O191" s="306"/>
      <c r="P191" s="306"/>
      <c r="Q191" s="306"/>
      <c r="R191" s="306"/>
      <c r="S191" s="307"/>
      <c r="T191" s="36"/>
      <c r="U191" s="36"/>
      <c r="V191" s="36"/>
      <c r="W191" s="36"/>
      <c r="X191" s="37"/>
      <c r="Y191" s="37"/>
      <c r="Z191" s="37"/>
      <c r="AA191" s="38"/>
    </row>
    <row r="192" spans="1:27" s="30" customFormat="1" x14ac:dyDescent="0.35">
      <c r="A192" s="233"/>
      <c r="B192" s="302"/>
      <c r="C192" s="302"/>
      <c r="D192" s="303"/>
      <c r="E192" s="304"/>
      <c r="F192" s="304"/>
      <c r="G192" s="305"/>
      <c r="H192" s="305"/>
      <c r="I192" s="305"/>
      <c r="J192" s="233"/>
      <c r="K192" s="233"/>
      <c r="L192" s="233"/>
      <c r="M192" s="306"/>
      <c r="N192" s="306"/>
      <c r="O192" s="306"/>
      <c r="P192" s="306"/>
      <c r="Q192" s="306"/>
      <c r="R192" s="306"/>
      <c r="S192" s="307"/>
      <c r="T192" s="36"/>
      <c r="U192" s="36"/>
      <c r="V192" s="36"/>
      <c r="W192" s="36"/>
      <c r="X192" s="37"/>
      <c r="Y192" s="37"/>
      <c r="Z192" s="37"/>
      <c r="AA192" s="38"/>
    </row>
    <row r="193" spans="1:27" s="30" customFormat="1" x14ac:dyDescent="0.35">
      <c r="A193" s="233"/>
      <c r="B193" s="302"/>
      <c r="C193" s="302"/>
      <c r="D193" s="303"/>
      <c r="E193" s="304"/>
      <c r="F193" s="304"/>
      <c r="G193" s="305"/>
      <c r="H193" s="305"/>
      <c r="I193" s="305"/>
      <c r="J193" s="233"/>
      <c r="K193" s="233"/>
      <c r="L193" s="233"/>
      <c r="M193" s="306"/>
      <c r="N193" s="306"/>
      <c r="O193" s="306"/>
      <c r="P193" s="306"/>
      <c r="Q193" s="306"/>
      <c r="R193" s="306"/>
      <c r="S193" s="307"/>
      <c r="T193" s="36"/>
      <c r="U193" s="36"/>
      <c r="V193" s="36"/>
      <c r="W193" s="36"/>
      <c r="X193" s="37"/>
      <c r="Y193" s="37"/>
      <c r="Z193" s="37"/>
      <c r="AA193" s="38"/>
    </row>
    <row r="194" spans="1:27" s="30" customFormat="1" x14ac:dyDescent="0.35">
      <c r="A194" s="233"/>
      <c r="B194" s="302"/>
      <c r="C194" s="302"/>
      <c r="D194" s="303"/>
      <c r="E194" s="304"/>
      <c r="F194" s="304"/>
      <c r="G194" s="305"/>
      <c r="H194" s="305"/>
      <c r="I194" s="305"/>
      <c r="J194" s="233"/>
      <c r="K194" s="233"/>
      <c r="L194" s="233"/>
      <c r="M194" s="306"/>
      <c r="N194" s="306"/>
      <c r="O194" s="306"/>
      <c r="P194" s="306"/>
      <c r="Q194" s="306"/>
      <c r="R194" s="306"/>
      <c r="S194" s="307"/>
      <c r="T194" s="36"/>
      <c r="U194" s="36"/>
      <c r="V194" s="36"/>
      <c r="W194" s="36"/>
      <c r="X194" s="37"/>
      <c r="Y194" s="37"/>
      <c r="Z194" s="37"/>
      <c r="AA194" s="38"/>
    </row>
    <row r="195" spans="1:27" s="30" customFormat="1" x14ac:dyDescent="0.35">
      <c r="A195" s="233"/>
      <c r="B195" s="302"/>
      <c r="C195" s="302"/>
      <c r="D195" s="303"/>
      <c r="E195" s="304"/>
      <c r="F195" s="304"/>
      <c r="G195" s="305"/>
      <c r="H195" s="305"/>
      <c r="I195" s="305"/>
      <c r="J195" s="233"/>
      <c r="K195" s="233"/>
      <c r="L195" s="233"/>
      <c r="M195" s="306"/>
      <c r="N195" s="306"/>
      <c r="O195" s="306"/>
      <c r="P195" s="306"/>
      <c r="Q195" s="306"/>
      <c r="R195" s="306"/>
      <c r="S195" s="307"/>
      <c r="T195" s="36"/>
      <c r="U195" s="36"/>
      <c r="V195" s="36"/>
      <c r="W195" s="36"/>
      <c r="X195" s="37"/>
      <c r="Y195" s="37"/>
      <c r="Z195" s="37"/>
      <c r="AA195" s="38"/>
    </row>
    <row r="196" spans="1:27" s="30" customFormat="1" x14ac:dyDescent="0.35">
      <c r="A196" s="233"/>
      <c r="B196" s="302"/>
      <c r="C196" s="302"/>
      <c r="D196" s="303"/>
      <c r="E196" s="304"/>
      <c r="F196" s="304"/>
      <c r="G196" s="305"/>
      <c r="H196" s="305"/>
      <c r="I196" s="305"/>
      <c r="J196" s="233"/>
      <c r="K196" s="233"/>
      <c r="L196" s="233"/>
      <c r="M196" s="306"/>
      <c r="N196" s="306"/>
      <c r="O196" s="306"/>
      <c r="P196" s="306"/>
      <c r="Q196" s="306"/>
      <c r="R196" s="306"/>
      <c r="S196" s="307"/>
      <c r="T196" s="36"/>
      <c r="U196" s="36"/>
      <c r="V196" s="36"/>
      <c r="W196" s="36"/>
      <c r="X196" s="37"/>
      <c r="Y196" s="37"/>
      <c r="Z196" s="37"/>
      <c r="AA196" s="38"/>
    </row>
    <row r="197" spans="1:27" s="30" customFormat="1" x14ac:dyDescent="0.35">
      <c r="A197" s="233"/>
      <c r="B197" s="302"/>
      <c r="C197" s="302"/>
      <c r="D197" s="303"/>
      <c r="E197" s="304"/>
      <c r="F197" s="304"/>
      <c r="G197" s="305"/>
      <c r="H197" s="305"/>
      <c r="I197" s="305"/>
      <c r="J197" s="233"/>
      <c r="K197" s="233"/>
      <c r="L197" s="233"/>
      <c r="M197" s="306"/>
      <c r="N197" s="306"/>
      <c r="O197" s="306"/>
      <c r="P197" s="306"/>
      <c r="Q197" s="306"/>
      <c r="R197" s="306"/>
      <c r="S197" s="307"/>
      <c r="T197" s="36"/>
      <c r="U197" s="36"/>
      <c r="V197" s="36"/>
      <c r="W197" s="36"/>
      <c r="X197" s="37"/>
      <c r="Y197" s="37"/>
      <c r="Z197" s="37"/>
      <c r="AA197" s="38"/>
    </row>
    <row r="198" spans="1:27" s="30" customFormat="1" x14ac:dyDescent="0.35">
      <c r="A198" s="233"/>
      <c r="B198" s="302"/>
      <c r="C198" s="302"/>
      <c r="D198" s="303"/>
      <c r="E198" s="304"/>
      <c r="F198" s="304"/>
      <c r="G198" s="305"/>
      <c r="H198" s="305"/>
      <c r="I198" s="305"/>
      <c r="J198" s="233"/>
      <c r="K198" s="233"/>
      <c r="L198" s="233"/>
      <c r="M198" s="306"/>
      <c r="N198" s="306"/>
      <c r="O198" s="306"/>
      <c r="P198" s="306"/>
      <c r="Q198" s="306"/>
      <c r="R198" s="306"/>
      <c r="S198" s="307"/>
      <c r="T198" s="36"/>
      <c r="U198" s="36"/>
      <c r="V198" s="36"/>
      <c r="W198" s="36"/>
      <c r="X198" s="37"/>
      <c r="Y198" s="37"/>
      <c r="Z198" s="37"/>
      <c r="AA198" s="38"/>
    </row>
    <row r="199" spans="1:27" s="30" customFormat="1" x14ac:dyDescent="0.35">
      <c r="A199" s="233"/>
      <c r="B199" s="302"/>
      <c r="C199" s="302"/>
      <c r="D199" s="303"/>
      <c r="E199" s="304"/>
      <c r="F199" s="304"/>
      <c r="G199" s="305"/>
      <c r="H199" s="305"/>
      <c r="I199" s="305"/>
      <c r="J199" s="233"/>
      <c r="K199" s="233"/>
      <c r="L199" s="233"/>
      <c r="M199" s="306"/>
      <c r="N199" s="306"/>
      <c r="O199" s="306"/>
      <c r="P199" s="306"/>
      <c r="Q199" s="306"/>
      <c r="R199" s="306"/>
      <c r="S199" s="307"/>
      <c r="T199" s="36"/>
      <c r="U199" s="36"/>
      <c r="V199" s="36"/>
      <c r="W199" s="36"/>
      <c r="X199" s="37"/>
      <c r="Y199" s="37"/>
      <c r="Z199" s="37"/>
      <c r="AA199" s="38"/>
    </row>
    <row r="200" spans="1:27" s="30" customFormat="1" x14ac:dyDescent="0.35">
      <c r="A200" s="233"/>
      <c r="B200" s="302"/>
      <c r="C200" s="302"/>
      <c r="D200" s="303"/>
      <c r="E200" s="304"/>
      <c r="F200" s="304"/>
      <c r="G200" s="305"/>
      <c r="H200" s="305"/>
      <c r="I200" s="305"/>
      <c r="J200" s="233"/>
      <c r="K200" s="233"/>
      <c r="L200" s="233"/>
      <c r="M200" s="306"/>
      <c r="N200" s="306"/>
      <c r="O200" s="306"/>
      <c r="P200" s="306"/>
      <c r="Q200" s="306"/>
      <c r="R200" s="306"/>
      <c r="S200" s="307"/>
      <c r="T200" s="36"/>
      <c r="U200" s="36"/>
      <c r="V200" s="36"/>
      <c r="W200" s="36"/>
      <c r="X200" s="37"/>
      <c r="Y200" s="37"/>
      <c r="Z200" s="37"/>
      <c r="AA200" s="38"/>
    </row>
    <row r="201" spans="1:27" s="30" customFormat="1" x14ac:dyDescent="0.35">
      <c r="A201" s="233"/>
      <c r="B201" s="302"/>
      <c r="C201" s="302"/>
      <c r="D201" s="303"/>
      <c r="E201" s="304"/>
      <c r="F201" s="304"/>
      <c r="G201" s="305"/>
      <c r="H201" s="305"/>
      <c r="I201" s="305"/>
      <c r="J201" s="233"/>
      <c r="K201" s="233"/>
      <c r="L201" s="233"/>
      <c r="M201" s="306"/>
      <c r="N201" s="306"/>
      <c r="O201" s="306"/>
      <c r="P201" s="306"/>
      <c r="Q201" s="306"/>
      <c r="R201" s="306"/>
      <c r="S201" s="307"/>
      <c r="T201" s="36"/>
      <c r="U201" s="36"/>
      <c r="V201" s="36"/>
      <c r="W201" s="36"/>
      <c r="X201" s="37"/>
      <c r="Y201" s="37"/>
      <c r="Z201" s="37"/>
      <c r="AA201" s="38"/>
    </row>
    <row r="202" spans="1:27" s="30" customFormat="1" x14ac:dyDescent="0.35">
      <c r="A202" s="233"/>
      <c r="B202" s="302"/>
      <c r="C202" s="302"/>
      <c r="D202" s="303"/>
      <c r="E202" s="304"/>
      <c r="F202" s="304"/>
      <c r="G202" s="305"/>
      <c r="H202" s="305"/>
      <c r="I202" s="305"/>
      <c r="J202" s="233"/>
      <c r="K202" s="233"/>
      <c r="L202" s="233"/>
      <c r="M202" s="306"/>
      <c r="N202" s="306"/>
      <c r="O202" s="306"/>
      <c r="P202" s="306"/>
      <c r="Q202" s="306"/>
      <c r="R202" s="306"/>
      <c r="S202" s="307"/>
      <c r="T202" s="36"/>
      <c r="U202" s="36"/>
      <c r="V202" s="36"/>
      <c r="W202" s="36"/>
      <c r="X202" s="37"/>
      <c r="Y202" s="37"/>
      <c r="Z202" s="37"/>
      <c r="AA202" s="38"/>
    </row>
    <row r="203" spans="1:27" s="30" customFormat="1" x14ac:dyDescent="0.35">
      <c r="A203" s="233"/>
      <c r="B203" s="302"/>
      <c r="C203" s="302"/>
      <c r="D203" s="303"/>
      <c r="E203" s="304"/>
      <c r="F203" s="304"/>
      <c r="G203" s="305"/>
      <c r="H203" s="305"/>
      <c r="I203" s="305"/>
      <c r="J203" s="233"/>
      <c r="K203" s="233"/>
      <c r="L203" s="233"/>
      <c r="M203" s="306"/>
      <c r="N203" s="306"/>
      <c r="O203" s="306"/>
      <c r="P203" s="306"/>
      <c r="Q203" s="306"/>
      <c r="R203" s="306"/>
      <c r="S203" s="307"/>
      <c r="T203" s="36"/>
      <c r="U203" s="36"/>
      <c r="V203" s="36"/>
      <c r="W203" s="36"/>
      <c r="X203" s="37"/>
      <c r="Y203" s="37"/>
      <c r="Z203" s="37"/>
      <c r="AA203" s="38"/>
    </row>
    <row r="204" spans="1:27" s="30" customFormat="1" x14ac:dyDescent="0.35">
      <c r="A204" s="233"/>
      <c r="B204" s="302"/>
      <c r="C204" s="302"/>
      <c r="D204" s="303"/>
      <c r="E204" s="304"/>
      <c r="F204" s="304"/>
      <c r="G204" s="305"/>
      <c r="H204" s="305"/>
      <c r="I204" s="305"/>
      <c r="J204" s="233"/>
      <c r="K204" s="233"/>
      <c r="L204" s="233"/>
      <c r="M204" s="306"/>
      <c r="N204" s="306"/>
      <c r="O204" s="306"/>
      <c r="P204" s="306"/>
      <c r="Q204" s="306"/>
      <c r="R204" s="306"/>
      <c r="S204" s="307"/>
      <c r="T204" s="36"/>
      <c r="U204" s="36"/>
      <c r="V204" s="36"/>
      <c r="W204" s="36"/>
      <c r="X204" s="37"/>
      <c r="Y204" s="37"/>
      <c r="Z204" s="37"/>
      <c r="AA204" s="38"/>
    </row>
    <row r="205" spans="1:27" s="30" customFormat="1" x14ac:dyDescent="0.35">
      <c r="A205" s="233"/>
      <c r="B205" s="302"/>
      <c r="C205" s="302"/>
      <c r="D205" s="303"/>
      <c r="E205" s="304"/>
      <c r="F205" s="304"/>
      <c r="G205" s="305"/>
      <c r="H205" s="305"/>
      <c r="I205" s="305"/>
      <c r="J205" s="233"/>
      <c r="K205" s="233"/>
      <c r="L205" s="233"/>
      <c r="M205" s="306"/>
      <c r="N205" s="306"/>
      <c r="O205" s="306"/>
      <c r="P205" s="306"/>
      <c r="Q205" s="306"/>
      <c r="R205" s="306"/>
      <c r="S205" s="307"/>
      <c r="T205" s="36"/>
      <c r="U205" s="36"/>
      <c r="V205" s="36"/>
      <c r="W205" s="36"/>
      <c r="X205" s="37"/>
      <c r="Y205" s="37"/>
      <c r="Z205" s="37"/>
      <c r="AA205" s="38"/>
    </row>
    <row r="206" spans="1:27" s="30" customFormat="1" x14ac:dyDescent="0.35">
      <c r="A206" s="233"/>
      <c r="B206" s="302"/>
      <c r="C206" s="302"/>
      <c r="D206" s="303"/>
      <c r="E206" s="304"/>
      <c r="F206" s="304"/>
      <c r="G206" s="305"/>
      <c r="H206" s="305"/>
      <c r="I206" s="305"/>
      <c r="J206" s="233"/>
      <c r="K206" s="233"/>
      <c r="L206" s="233"/>
      <c r="M206" s="306"/>
      <c r="N206" s="306"/>
      <c r="O206" s="306"/>
      <c r="P206" s="306"/>
      <c r="Q206" s="306"/>
      <c r="R206" s="306"/>
      <c r="S206" s="307"/>
      <c r="T206" s="36"/>
      <c r="U206" s="36"/>
      <c r="V206" s="36"/>
      <c r="W206" s="36"/>
      <c r="X206" s="37"/>
      <c r="Y206" s="37"/>
      <c r="Z206" s="37"/>
      <c r="AA206" s="38"/>
    </row>
    <row r="207" spans="1:27" s="30" customFormat="1" x14ac:dyDescent="0.35">
      <c r="A207" s="233"/>
      <c r="B207" s="302"/>
      <c r="C207" s="302"/>
      <c r="D207" s="303"/>
      <c r="E207" s="304"/>
      <c r="F207" s="304"/>
      <c r="G207" s="305"/>
      <c r="H207" s="305"/>
      <c r="I207" s="305"/>
      <c r="J207" s="233"/>
      <c r="K207" s="233"/>
      <c r="L207" s="233"/>
      <c r="M207" s="306"/>
      <c r="N207" s="306"/>
      <c r="O207" s="306"/>
      <c r="P207" s="306"/>
      <c r="Q207" s="306"/>
      <c r="R207" s="306"/>
      <c r="S207" s="307"/>
      <c r="T207" s="36"/>
      <c r="U207" s="36"/>
      <c r="V207" s="36"/>
      <c r="W207" s="36"/>
      <c r="X207" s="37"/>
      <c r="Y207" s="37"/>
      <c r="Z207" s="37"/>
      <c r="AA207" s="38"/>
    </row>
    <row r="208" spans="1:27" s="30" customFormat="1" x14ac:dyDescent="0.35">
      <c r="A208" s="233"/>
      <c r="B208" s="302"/>
      <c r="C208" s="302"/>
      <c r="D208" s="303"/>
      <c r="E208" s="304"/>
      <c r="F208" s="304"/>
      <c r="G208" s="305"/>
      <c r="H208" s="305"/>
      <c r="I208" s="305"/>
      <c r="J208" s="233"/>
      <c r="K208" s="233"/>
      <c r="L208" s="233"/>
      <c r="M208" s="306"/>
      <c r="N208" s="306"/>
      <c r="O208" s="306"/>
      <c r="P208" s="306"/>
      <c r="Q208" s="306"/>
      <c r="R208" s="306"/>
      <c r="S208" s="307"/>
      <c r="T208" s="36"/>
      <c r="U208" s="36"/>
      <c r="V208" s="36"/>
      <c r="W208" s="36"/>
      <c r="X208" s="37"/>
      <c r="Y208" s="37"/>
      <c r="Z208" s="37"/>
      <c r="AA208" s="38"/>
    </row>
    <row r="209" spans="1:27" s="30" customFormat="1" x14ac:dyDescent="0.35">
      <c r="A209" s="233"/>
      <c r="B209" s="302"/>
      <c r="C209" s="302"/>
      <c r="D209" s="303"/>
      <c r="E209" s="304"/>
      <c r="F209" s="304"/>
      <c r="G209" s="305"/>
      <c r="H209" s="305"/>
      <c r="I209" s="305"/>
      <c r="J209" s="233"/>
      <c r="K209" s="233"/>
      <c r="L209" s="233"/>
      <c r="M209" s="306"/>
      <c r="N209" s="306"/>
      <c r="O209" s="306"/>
      <c r="P209" s="306"/>
      <c r="Q209" s="306"/>
      <c r="R209" s="306"/>
      <c r="S209" s="307"/>
      <c r="T209" s="36"/>
      <c r="U209" s="36"/>
      <c r="V209" s="36"/>
      <c r="W209" s="36"/>
      <c r="X209" s="37"/>
      <c r="Y209" s="37"/>
      <c r="Z209" s="37"/>
      <c r="AA209" s="38"/>
    </row>
    <row r="210" spans="1:27" s="30" customFormat="1" x14ac:dyDescent="0.35">
      <c r="A210" s="233"/>
      <c r="B210" s="302"/>
      <c r="C210" s="302"/>
      <c r="D210" s="303"/>
      <c r="E210" s="304"/>
      <c r="F210" s="304"/>
      <c r="G210" s="305"/>
      <c r="H210" s="305"/>
      <c r="I210" s="305"/>
      <c r="J210" s="233"/>
      <c r="K210" s="233"/>
      <c r="L210" s="233"/>
      <c r="M210" s="306"/>
      <c r="N210" s="306"/>
      <c r="O210" s="306"/>
      <c r="P210" s="306"/>
      <c r="Q210" s="306"/>
      <c r="R210" s="306"/>
      <c r="S210" s="307"/>
      <c r="T210" s="36"/>
      <c r="U210" s="36"/>
      <c r="V210" s="36"/>
      <c r="W210" s="36"/>
      <c r="X210" s="37"/>
      <c r="Y210" s="37"/>
      <c r="Z210" s="37"/>
      <c r="AA210" s="38"/>
    </row>
    <row r="211" spans="1:27" s="30" customFormat="1" x14ac:dyDescent="0.35">
      <c r="A211" s="233"/>
      <c r="B211" s="302"/>
      <c r="C211" s="302"/>
      <c r="D211" s="303"/>
      <c r="E211" s="304"/>
      <c r="F211" s="304"/>
      <c r="G211" s="305"/>
      <c r="H211" s="305"/>
      <c r="I211" s="305"/>
      <c r="J211" s="233"/>
      <c r="K211" s="233"/>
      <c r="L211" s="233"/>
      <c r="M211" s="306"/>
      <c r="N211" s="306"/>
      <c r="O211" s="306"/>
      <c r="P211" s="306"/>
      <c r="Q211" s="306"/>
      <c r="R211" s="306"/>
      <c r="S211" s="307"/>
      <c r="T211" s="36"/>
      <c r="U211" s="36"/>
      <c r="V211" s="36"/>
      <c r="W211" s="36"/>
      <c r="X211" s="37"/>
      <c r="Y211" s="37"/>
      <c r="Z211" s="37"/>
      <c r="AA211" s="38"/>
    </row>
    <row r="212" spans="1:27" s="30" customFormat="1" x14ac:dyDescent="0.35">
      <c r="A212" s="233"/>
      <c r="B212" s="302"/>
      <c r="C212" s="302"/>
      <c r="D212" s="303"/>
      <c r="E212" s="304"/>
      <c r="F212" s="304"/>
      <c r="G212" s="305"/>
      <c r="H212" s="305"/>
      <c r="I212" s="305"/>
      <c r="J212" s="233"/>
      <c r="K212" s="233"/>
      <c r="L212" s="233"/>
      <c r="M212" s="306"/>
      <c r="N212" s="306"/>
      <c r="O212" s="306"/>
      <c r="P212" s="306"/>
      <c r="Q212" s="306"/>
      <c r="R212" s="306"/>
      <c r="S212" s="307"/>
      <c r="T212" s="36"/>
      <c r="U212" s="36"/>
      <c r="V212" s="36"/>
      <c r="W212" s="36"/>
      <c r="X212" s="37"/>
      <c r="Y212" s="37"/>
      <c r="Z212" s="37"/>
      <c r="AA212" s="38"/>
    </row>
    <row r="213" spans="1:27" s="30" customFormat="1" x14ac:dyDescent="0.35">
      <c r="A213" s="233"/>
      <c r="B213" s="302"/>
      <c r="C213" s="302"/>
      <c r="D213" s="303"/>
      <c r="E213" s="304"/>
      <c r="F213" s="304"/>
      <c r="G213" s="305"/>
      <c r="H213" s="305"/>
      <c r="I213" s="305"/>
      <c r="J213" s="233"/>
      <c r="K213" s="233"/>
      <c r="L213" s="233"/>
      <c r="M213" s="306"/>
      <c r="N213" s="306"/>
      <c r="O213" s="306"/>
      <c r="P213" s="306"/>
      <c r="Q213" s="306"/>
      <c r="R213" s="306"/>
      <c r="S213" s="307"/>
      <c r="T213" s="36"/>
      <c r="U213" s="36"/>
      <c r="V213" s="36"/>
      <c r="W213" s="36"/>
      <c r="X213" s="37"/>
      <c r="Y213" s="37"/>
      <c r="Z213" s="37"/>
      <c r="AA213" s="38"/>
    </row>
    <row r="214" spans="1:27" s="30" customFormat="1" x14ac:dyDescent="0.35">
      <c r="A214" s="233"/>
      <c r="B214" s="302"/>
      <c r="C214" s="302"/>
      <c r="D214" s="303"/>
      <c r="E214" s="304"/>
      <c r="F214" s="304"/>
      <c r="G214" s="305"/>
      <c r="H214" s="305"/>
      <c r="I214" s="305"/>
      <c r="J214" s="233"/>
      <c r="K214" s="233"/>
      <c r="L214" s="233"/>
      <c r="M214" s="306"/>
      <c r="N214" s="306"/>
      <c r="O214" s="306"/>
      <c r="P214" s="306"/>
      <c r="Q214" s="306"/>
      <c r="R214" s="306"/>
      <c r="S214" s="307"/>
      <c r="T214" s="36"/>
      <c r="U214" s="36"/>
      <c r="V214" s="36"/>
      <c r="W214" s="36"/>
      <c r="X214" s="37"/>
      <c r="Y214" s="37"/>
      <c r="Z214" s="37"/>
      <c r="AA214" s="38"/>
    </row>
    <row r="215" spans="1:27" s="30" customFormat="1" x14ac:dyDescent="0.35">
      <c r="A215" s="233"/>
      <c r="B215" s="302"/>
      <c r="C215" s="302"/>
      <c r="D215" s="303"/>
      <c r="E215" s="304"/>
      <c r="F215" s="304"/>
      <c r="G215" s="305"/>
      <c r="H215" s="305"/>
      <c r="I215" s="305"/>
      <c r="J215" s="233"/>
      <c r="K215" s="233"/>
      <c r="L215" s="233"/>
      <c r="M215" s="306"/>
      <c r="N215" s="306"/>
      <c r="O215" s="306"/>
      <c r="P215" s="306"/>
      <c r="Q215" s="306"/>
      <c r="R215" s="306"/>
      <c r="S215" s="307"/>
      <c r="T215" s="36"/>
      <c r="U215" s="36"/>
      <c r="V215" s="36"/>
      <c r="W215" s="36"/>
      <c r="X215" s="37"/>
      <c r="Y215" s="37"/>
      <c r="Z215" s="37"/>
      <c r="AA215" s="38"/>
    </row>
    <row r="216" spans="1:27" s="30" customFormat="1" x14ac:dyDescent="0.35">
      <c r="A216" s="233"/>
      <c r="B216" s="302"/>
      <c r="C216" s="302"/>
      <c r="D216" s="303"/>
      <c r="E216" s="304"/>
      <c r="F216" s="304"/>
      <c r="G216" s="305"/>
      <c r="H216" s="305"/>
      <c r="I216" s="305"/>
      <c r="J216" s="233"/>
      <c r="K216" s="233"/>
      <c r="L216" s="233"/>
      <c r="M216" s="306"/>
      <c r="N216" s="306"/>
      <c r="O216" s="306"/>
      <c r="P216" s="306"/>
      <c r="Q216" s="306"/>
      <c r="R216" s="306"/>
      <c r="S216" s="307"/>
      <c r="T216" s="36"/>
      <c r="U216" s="36"/>
      <c r="V216" s="36"/>
      <c r="W216" s="36"/>
      <c r="X216" s="37"/>
      <c r="Y216" s="37"/>
      <c r="Z216" s="37"/>
      <c r="AA216" s="38"/>
    </row>
    <row r="217" spans="1:27" s="30" customFormat="1" x14ac:dyDescent="0.35">
      <c r="A217" s="233"/>
      <c r="B217" s="302"/>
      <c r="C217" s="302"/>
      <c r="D217" s="303"/>
      <c r="E217" s="304"/>
      <c r="F217" s="304"/>
      <c r="G217" s="305"/>
      <c r="H217" s="305"/>
      <c r="I217" s="305"/>
      <c r="J217" s="233"/>
      <c r="K217" s="233"/>
      <c r="L217" s="233"/>
      <c r="M217" s="306"/>
      <c r="N217" s="306"/>
      <c r="O217" s="306"/>
      <c r="P217" s="306"/>
      <c r="Q217" s="306"/>
      <c r="R217" s="306"/>
      <c r="S217" s="307"/>
      <c r="T217" s="36"/>
      <c r="U217" s="36"/>
      <c r="V217" s="36"/>
      <c r="W217" s="36"/>
      <c r="X217" s="37"/>
      <c r="Y217" s="37"/>
      <c r="Z217" s="37"/>
      <c r="AA217" s="38"/>
    </row>
    <row r="218" spans="1:27" s="30" customFormat="1" x14ac:dyDescent="0.35">
      <c r="A218" s="233"/>
      <c r="B218" s="302"/>
      <c r="C218" s="302"/>
      <c r="D218" s="303"/>
      <c r="E218" s="304"/>
      <c r="F218" s="304"/>
      <c r="G218" s="305"/>
      <c r="H218" s="305"/>
      <c r="I218" s="305"/>
      <c r="J218" s="233"/>
      <c r="K218" s="233"/>
      <c r="L218" s="233"/>
      <c r="M218" s="306"/>
      <c r="N218" s="306"/>
      <c r="O218" s="306"/>
      <c r="P218" s="306"/>
      <c r="Q218" s="306"/>
      <c r="R218" s="306"/>
      <c r="S218" s="307"/>
      <c r="T218" s="36"/>
      <c r="U218" s="36"/>
      <c r="V218" s="36"/>
      <c r="W218" s="36"/>
      <c r="X218" s="37"/>
      <c r="Y218" s="37"/>
      <c r="Z218" s="37"/>
      <c r="AA218" s="38"/>
    </row>
    <row r="219" spans="1:27" s="30" customFormat="1" x14ac:dyDescent="0.35">
      <c r="A219" s="233"/>
      <c r="B219" s="302"/>
      <c r="C219" s="302"/>
      <c r="D219" s="303"/>
      <c r="E219" s="304"/>
      <c r="F219" s="304"/>
      <c r="G219" s="305"/>
      <c r="H219" s="305"/>
      <c r="I219" s="305"/>
      <c r="J219" s="233"/>
      <c r="K219" s="233"/>
      <c r="L219" s="233"/>
      <c r="M219" s="306"/>
      <c r="N219" s="306"/>
      <c r="O219" s="306"/>
      <c r="P219" s="306"/>
      <c r="Q219" s="306"/>
      <c r="R219" s="306"/>
      <c r="S219" s="307"/>
      <c r="T219" s="36"/>
      <c r="U219" s="36"/>
      <c r="V219" s="36"/>
      <c r="W219" s="36"/>
      <c r="X219" s="37"/>
      <c r="Y219" s="37"/>
      <c r="Z219" s="37"/>
      <c r="AA219" s="38"/>
    </row>
    <row r="220" spans="1:27" s="30" customFormat="1" x14ac:dyDescent="0.35">
      <c r="A220" s="233"/>
      <c r="B220" s="302"/>
      <c r="C220" s="302"/>
      <c r="D220" s="303"/>
      <c r="E220" s="304"/>
      <c r="F220" s="304"/>
      <c r="G220" s="305"/>
      <c r="H220" s="305"/>
      <c r="I220" s="305"/>
      <c r="J220" s="233"/>
      <c r="K220" s="233"/>
      <c r="L220" s="233"/>
      <c r="M220" s="306"/>
      <c r="N220" s="306"/>
      <c r="O220" s="306"/>
      <c r="P220" s="306"/>
      <c r="Q220" s="306"/>
      <c r="R220" s="306"/>
      <c r="S220" s="307"/>
      <c r="T220" s="36"/>
      <c r="U220" s="36"/>
      <c r="V220" s="36"/>
      <c r="W220" s="36"/>
      <c r="X220" s="37"/>
      <c r="Y220" s="37"/>
      <c r="Z220" s="37"/>
      <c r="AA220" s="38"/>
    </row>
    <row r="221" spans="1:27" s="30" customFormat="1" x14ac:dyDescent="0.35">
      <c r="A221" s="233"/>
      <c r="B221" s="302"/>
      <c r="C221" s="302"/>
      <c r="D221" s="303"/>
      <c r="E221" s="304"/>
      <c r="F221" s="304"/>
      <c r="G221" s="305"/>
      <c r="H221" s="305"/>
      <c r="I221" s="305"/>
      <c r="J221" s="233"/>
      <c r="K221" s="233"/>
      <c r="L221" s="233"/>
      <c r="M221" s="306"/>
      <c r="N221" s="306"/>
      <c r="O221" s="306"/>
      <c r="P221" s="306"/>
      <c r="Q221" s="306"/>
      <c r="R221" s="306"/>
      <c r="S221" s="307"/>
      <c r="T221" s="36"/>
      <c r="U221" s="36"/>
      <c r="V221" s="36"/>
      <c r="W221" s="36"/>
      <c r="X221" s="37"/>
      <c r="Y221" s="37"/>
      <c r="Z221" s="37"/>
      <c r="AA221" s="38"/>
    </row>
    <row r="222" spans="1:27" s="30" customFormat="1" x14ac:dyDescent="0.35">
      <c r="A222" s="233"/>
      <c r="B222" s="302"/>
      <c r="C222" s="302"/>
      <c r="D222" s="303"/>
      <c r="E222" s="304"/>
      <c r="F222" s="304"/>
      <c r="G222" s="305"/>
      <c r="H222" s="305"/>
      <c r="I222" s="305"/>
      <c r="J222" s="233"/>
      <c r="K222" s="233"/>
      <c r="L222" s="233"/>
      <c r="M222" s="306"/>
      <c r="N222" s="306"/>
      <c r="O222" s="306"/>
      <c r="P222" s="306"/>
      <c r="Q222" s="306"/>
      <c r="R222" s="306"/>
      <c r="S222" s="307"/>
      <c r="T222" s="36"/>
      <c r="U222" s="36"/>
      <c r="V222" s="36"/>
      <c r="W222" s="36"/>
      <c r="X222" s="37"/>
      <c r="Y222" s="37"/>
      <c r="Z222" s="37"/>
      <c r="AA222" s="38"/>
    </row>
    <row r="223" spans="1:27" s="30" customFormat="1" x14ac:dyDescent="0.35">
      <c r="A223" s="233"/>
      <c r="B223" s="302"/>
      <c r="C223" s="302"/>
      <c r="D223" s="303"/>
      <c r="E223" s="304"/>
      <c r="F223" s="304"/>
      <c r="G223" s="305"/>
      <c r="H223" s="305"/>
      <c r="I223" s="305"/>
      <c r="J223" s="233"/>
      <c r="K223" s="233"/>
      <c r="L223" s="233"/>
      <c r="M223" s="306"/>
      <c r="N223" s="306"/>
      <c r="O223" s="306"/>
      <c r="P223" s="306"/>
      <c r="Q223" s="306"/>
      <c r="R223" s="306"/>
      <c r="S223" s="307"/>
      <c r="T223" s="36"/>
      <c r="U223" s="36"/>
      <c r="V223" s="36"/>
      <c r="W223" s="36"/>
      <c r="X223" s="37"/>
      <c r="Y223" s="37"/>
      <c r="Z223" s="37"/>
      <c r="AA223" s="38"/>
    </row>
    <row r="224" spans="1:27" s="30" customFormat="1" x14ac:dyDescent="0.35">
      <c r="A224" s="233"/>
      <c r="B224" s="302"/>
      <c r="C224" s="302"/>
      <c r="D224" s="303"/>
      <c r="E224" s="304"/>
      <c r="F224" s="304"/>
      <c r="G224" s="305"/>
      <c r="H224" s="305"/>
      <c r="I224" s="305"/>
      <c r="J224" s="233"/>
      <c r="K224" s="233"/>
      <c r="L224" s="233"/>
      <c r="M224" s="306"/>
      <c r="N224" s="306"/>
      <c r="O224" s="306"/>
      <c r="P224" s="306"/>
      <c r="Q224" s="306"/>
      <c r="R224" s="306"/>
      <c r="S224" s="307"/>
      <c r="T224" s="36"/>
      <c r="U224" s="36"/>
      <c r="V224" s="36"/>
      <c r="W224" s="36"/>
      <c r="X224" s="37"/>
      <c r="Y224" s="37"/>
      <c r="Z224" s="37"/>
      <c r="AA224" s="38"/>
    </row>
    <row r="225" spans="1:27" s="30" customFormat="1" x14ac:dyDescent="0.35">
      <c r="A225" s="233"/>
      <c r="B225" s="302"/>
      <c r="C225" s="302"/>
      <c r="D225" s="303"/>
      <c r="E225" s="304"/>
      <c r="F225" s="304"/>
      <c r="G225" s="305"/>
      <c r="H225" s="305"/>
      <c r="I225" s="305"/>
      <c r="J225" s="233"/>
      <c r="K225" s="233"/>
      <c r="L225" s="233"/>
      <c r="M225" s="306"/>
      <c r="N225" s="306"/>
      <c r="O225" s="306"/>
      <c r="P225" s="306"/>
      <c r="Q225" s="306"/>
      <c r="R225" s="306"/>
      <c r="S225" s="307"/>
      <c r="T225" s="36"/>
      <c r="U225" s="36"/>
      <c r="V225" s="36"/>
      <c r="W225" s="36"/>
      <c r="X225" s="37"/>
      <c r="Y225" s="37"/>
      <c r="Z225" s="37"/>
      <c r="AA225" s="38"/>
    </row>
    <row r="226" spans="1:27" s="30" customFormat="1" x14ac:dyDescent="0.35">
      <c r="A226" s="233"/>
      <c r="B226" s="302"/>
      <c r="C226" s="302"/>
      <c r="D226" s="303"/>
      <c r="E226" s="304"/>
      <c r="F226" s="304"/>
      <c r="G226" s="305"/>
      <c r="H226" s="305"/>
      <c r="I226" s="305"/>
      <c r="J226" s="233"/>
      <c r="K226" s="233"/>
      <c r="L226" s="233"/>
      <c r="M226" s="306"/>
      <c r="N226" s="306"/>
      <c r="O226" s="306"/>
      <c r="P226" s="306"/>
      <c r="Q226" s="306"/>
      <c r="R226" s="306"/>
      <c r="S226" s="307"/>
      <c r="T226" s="36"/>
      <c r="U226" s="36"/>
      <c r="V226" s="36"/>
      <c r="W226" s="36"/>
      <c r="X226" s="37"/>
      <c r="Y226" s="37"/>
      <c r="Z226" s="37"/>
      <c r="AA226" s="38"/>
    </row>
    <row r="227" spans="1:27" s="30" customFormat="1" x14ac:dyDescent="0.35">
      <c r="A227" s="233"/>
      <c r="B227" s="302"/>
      <c r="C227" s="302"/>
      <c r="D227" s="303"/>
      <c r="E227" s="304"/>
      <c r="F227" s="304"/>
      <c r="G227" s="305"/>
      <c r="H227" s="305"/>
      <c r="I227" s="305"/>
      <c r="J227" s="233"/>
      <c r="K227" s="233"/>
      <c r="L227" s="233"/>
      <c r="M227" s="306"/>
      <c r="N227" s="306"/>
      <c r="O227" s="306"/>
      <c r="P227" s="306"/>
      <c r="Q227" s="306"/>
      <c r="R227" s="306"/>
      <c r="S227" s="307"/>
      <c r="T227" s="36"/>
      <c r="U227" s="36"/>
      <c r="V227" s="36"/>
      <c r="W227" s="36"/>
      <c r="X227" s="37"/>
      <c r="Y227" s="37"/>
      <c r="Z227" s="37"/>
      <c r="AA227" s="38"/>
    </row>
    <row r="228" spans="1:27" s="30" customFormat="1" x14ac:dyDescent="0.35">
      <c r="A228" s="233"/>
      <c r="B228" s="302"/>
      <c r="C228" s="302"/>
      <c r="D228" s="303"/>
      <c r="E228" s="304"/>
      <c r="F228" s="304"/>
      <c r="G228" s="305"/>
      <c r="H228" s="305"/>
      <c r="I228" s="305"/>
      <c r="J228" s="233"/>
      <c r="K228" s="233"/>
      <c r="L228" s="233"/>
      <c r="M228" s="306"/>
      <c r="N228" s="306"/>
      <c r="O228" s="306"/>
      <c r="P228" s="306"/>
      <c r="Q228" s="306"/>
      <c r="R228" s="306"/>
      <c r="S228" s="307"/>
      <c r="T228" s="36"/>
      <c r="U228" s="36"/>
      <c r="V228" s="36"/>
      <c r="W228" s="36"/>
      <c r="X228" s="37"/>
      <c r="Y228" s="37"/>
      <c r="Z228" s="37"/>
      <c r="AA228" s="38"/>
    </row>
    <row r="229" spans="1:27" s="30" customFormat="1" x14ac:dyDescent="0.35">
      <c r="A229" s="233"/>
      <c r="B229" s="302"/>
      <c r="C229" s="302"/>
      <c r="D229" s="303"/>
      <c r="E229" s="304"/>
      <c r="F229" s="304"/>
      <c r="G229" s="305"/>
      <c r="H229" s="305"/>
      <c r="I229" s="305"/>
      <c r="J229" s="233"/>
      <c r="K229" s="233"/>
      <c r="L229" s="233"/>
      <c r="M229" s="306"/>
      <c r="N229" s="306"/>
      <c r="O229" s="306"/>
      <c r="P229" s="306"/>
      <c r="Q229" s="306"/>
      <c r="R229" s="306"/>
      <c r="S229" s="307"/>
      <c r="T229" s="36"/>
      <c r="U229" s="36"/>
      <c r="V229" s="36"/>
      <c r="W229" s="36"/>
      <c r="X229" s="37"/>
      <c r="Y229" s="37"/>
      <c r="Z229" s="37"/>
      <c r="AA229" s="38"/>
    </row>
    <row r="230" spans="1:27" s="30" customFormat="1" x14ac:dyDescent="0.35">
      <c r="A230" s="233"/>
      <c r="B230" s="302"/>
      <c r="C230" s="302"/>
      <c r="D230" s="303"/>
      <c r="E230" s="304"/>
      <c r="F230" s="304"/>
      <c r="G230" s="305"/>
      <c r="H230" s="305"/>
      <c r="I230" s="305"/>
      <c r="J230" s="233"/>
      <c r="K230" s="233"/>
      <c r="L230" s="233"/>
      <c r="M230" s="306"/>
      <c r="N230" s="306"/>
      <c r="O230" s="306"/>
      <c r="P230" s="306"/>
      <c r="Q230" s="306"/>
      <c r="R230" s="306"/>
      <c r="S230" s="307"/>
      <c r="T230" s="36"/>
      <c r="U230" s="36"/>
      <c r="V230" s="36"/>
      <c r="W230" s="36"/>
      <c r="X230" s="37"/>
      <c r="Y230" s="37"/>
      <c r="Z230" s="37"/>
      <c r="AA230" s="38"/>
    </row>
    <row r="231" spans="1:27" s="30" customFormat="1" x14ac:dyDescent="0.35">
      <c r="A231" s="233"/>
      <c r="B231" s="302"/>
      <c r="C231" s="302"/>
      <c r="D231" s="303"/>
      <c r="E231" s="304"/>
      <c r="F231" s="304"/>
      <c r="G231" s="305"/>
      <c r="H231" s="305"/>
      <c r="I231" s="305"/>
      <c r="J231" s="233"/>
      <c r="K231" s="233"/>
      <c r="L231" s="233"/>
      <c r="M231" s="306"/>
      <c r="N231" s="306"/>
      <c r="O231" s="306"/>
      <c r="P231" s="306"/>
      <c r="Q231" s="306"/>
      <c r="R231" s="306"/>
      <c r="S231" s="307"/>
      <c r="T231" s="36"/>
      <c r="U231" s="36"/>
      <c r="V231" s="36"/>
      <c r="W231" s="36"/>
      <c r="X231" s="37"/>
      <c r="Y231" s="37"/>
      <c r="Z231" s="37"/>
      <c r="AA231" s="38"/>
    </row>
    <row r="232" spans="1:27" s="30" customFormat="1" x14ac:dyDescent="0.35">
      <c r="A232" s="233"/>
      <c r="B232" s="302"/>
      <c r="C232" s="302"/>
      <c r="D232" s="303"/>
      <c r="E232" s="304"/>
      <c r="F232" s="304"/>
      <c r="G232" s="305"/>
      <c r="H232" s="305"/>
      <c r="I232" s="305"/>
      <c r="J232" s="233"/>
      <c r="K232" s="233"/>
      <c r="L232" s="233"/>
      <c r="M232" s="306"/>
      <c r="N232" s="306"/>
      <c r="O232" s="306"/>
      <c r="P232" s="306"/>
      <c r="Q232" s="306"/>
      <c r="R232" s="306"/>
      <c r="S232" s="307"/>
      <c r="T232" s="36"/>
      <c r="U232" s="36"/>
      <c r="V232" s="36"/>
      <c r="W232" s="36"/>
      <c r="X232" s="37"/>
      <c r="Y232" s="37"/>
      <c r="Z232" s="37"/>
      <c r="AA232" s="38"/>
    </row>
    <row r="233" spans="1:27" s="30" customFormat="1" x14ac:dyDescent="0.35">
      <c r="A233" s="233"/>
      <c r="B233" s="302"/>
      <c r="C233" s="302"/>
      <c r="D233" s="303"/>
      <c r="E233" s="304"/>
      <c r="F233" s="304"/>
      <c r="G233" s="305"/>
      <c r="H233" s="305"/>
      <c r="I233" s="305"/>
      <c r="J233" s="233"/>
      <c r="K233" s="233"/>
      <c r="L233" s="233"/>
      <c r="M233" s="306"/>
      <c r="N233" s="306"/>
      <c r="O233" s="306"/>
      <c r="P233" s="306"/>
      <c r="Q233" s="306"/>
      <c r="R233" s="306"/>
      <c r="S233" s="307"/>
      <c r="T233" s="36"/>
      <c r="U233" s="36"/>
      <c r="V233" s="36"/>
      <c r="W233" s="36"/>
      <c r="X233" s="37"/>
      <c r="Y233" s="37"/>
      <c r="Z233" s="37"/>
      <c r="AA233" s="38"/>
    </row>
    <row r="234" spans="1:27" s="30" customFormat="1" x14ac:dyDescent="0.35">
      <c r="A234" s="233"/>
      <c r="B234" s="302"/>
      <c r="C234" s="302"/>
      <c r="D234" s="303"/>
      <c r="E234" s="304"/>
      <c r="F234" s="304"/>
      <c r="G234" s="305"/>
      <c r="H234" s="305"/>
      <c r="I234" s="305"/>
      <c r="J234" s="233"/>
      <c r="K234" s="233"/>
      <c r="L234" s="233"/>
      <c r="M234" s="306"/>
      <c r="N234" s="306"/>
      <c r="O234" s="306"/>
      <c r="P234" s="306"/>
      <c r="Q234" s="306"/>
      <c r="R234" s="306"/>
      <c r="S234" s="307"/>
      <c r="T234" s="36"/>
      <c r="U234" s="36"/>
      <c r="V234" s="36"/>
      <c r="W234" s="36"/>
      <c r="X234" s="37"/>
      <c r="Y234" s="37"/>
      <c r="Z234" s="37"/>
      <c r="AA234" s="38"/>
    </row>
    <row r="235" spans="1:27" s="30" customFormat="1" x14ac:dyDescent="0.35">
      <c r="A235" s="233"/>
      <c r="B235" s="302"/>
      <c r="C235" s="302"/>
      <c r="D235" s="303"/>
      <c r="E235" s="304"/>
      <c r="F235" s="304"/>
      <c r="G235" s="305"/>
      <c r="H235" s="305"/>
      <c r="I235" s="305"/>
      <c r="J235" s="233"/>
      <c r="K235" s="233"/>
      <c r="L235" s="233"/>
      <c r="M235" s="306"/>
      <c r="N235" s="306"/>
      <c r="O235" s="306"/>
      <c r="P235" s="306"/>
      <c r="Q235" s="306"/>
      <c r="R235" s="306"/>
      <c r="S235" s="307"/>
      <c r="T235" s="36"/>
      <c r="U235" s="36"/>
      <c r="V235" s="36"/>
      <c r="W235" s="36"/>
      <c r="X235" s="37"/>
      <c r="Y235" s="37"/>
      <c r="Z235" s="37"/>
      <c r="AA235" s="38"/>
    </row>
    <row r="236" spans="1:27" s="30" customFormat="1" x14ac:dyDescent="0.35">
      <c r="A236" s="233"/>
      <c r="B236" s="302"/>
      <c r="C236" s="302"/>
      <c r="D236" s="303"/>
      <c r="E236" s="304"/>
      <c r="F236" s="304"/>
      <c r="G236" s="305"/>
      <c r="H236" s="305"/>
      <c r="I236" s="305"/>
      <c r="J236" s="233"/>
      <c r="K236" s="233"/>
      <c r="L236" s="233"/>
      <c r="M236" s="306"/>
      <c r="N236" s="306"/>
      <c r="O236" s="306"/>
      <c r="P236" s="306"/>
      <c r="Q236" s="306"/>
      <c r="R236" s="306"/>
      <c r="S236" s="307"/>
      <c r="T236" s="36"/>
      <c r="U236" s="36"/>
      <c r="V236" s="36"/>
      <c r="W236" s="36"/>
      <c r="X236" s="37"/>
      <c r="Y236" s="37"/>
      <c r="Z236" s="37"/>
      <c r="AA236" s="38"/>
    </row>
    <row r="237" spans="1:27" s="30" customFormat="1" x14ac:dyDescent="0.35">
      <c r="A237" s="233"/>
      <c r="B237" s="302"/>
      <c r="C237" s="302"/>
      <c r="D237" s="303"/>
      <c r="E237" s="304"/>
      <c r="F237" s="304"/>
      <c r="G237" s="305"/>
      <c r="H237" s="305"/>
      <c r="I237" s="305"/>
      <c r="J237" s="233"/>
      <c r="K237" s="233"/>
      <c r="L237" s="233"/>
      <c r="M237" s="306"/>
      <c r="N237" s="306"/>
      <c r="O237" s="306"/>
      <c r="P237" s="306"/>
      <c r="Q237" s="306"/>
      <c r="R237" s="306"/>
      <c r="S237" s="307"/>
      <c r="T237" s="36"/>
      <c r="U237" s="36"/>
      <c r="V237" s="36"/>
      <c r="W237" s="36"/>
      <c r="X237" s="37"/>
      <c r="Y237" s="37"/>
      <c r="Z237" s="37"/>
      <c r="AA237" s="38"/>
    </row>
    <row r="238" spans="1:27" s="30" customFormat="1" x14ac:dyDescent="0.35">
      <c r="A238" s="233"/>
      <c r="B238" s="302"/>
      <c r="C238" s="302"/>
      <c r="D238" s="303"/>
      <c r="E238" s="304"/>
      <c r="F238" s="304"/>
      <c r="G238" s="305"/>
      <c r="H238" s="305"/>
      <c r="I238" s="305"/>
      <c r="J238" s="233"/>
      <c r="K238" s="233"/>
      <c r="L238" s="233"/>
      <c r="M238" s="306"/>
      <c r="N238" s="306"/>
      <c r="O238" s="306"/>
      <c r="P238" s="306"/>
      <c r="Q238" s="306"/>
      <c r="R238" s="306"/>
      <c r="S238" s="307"/>
      <c r="T238" s="36"/>
      <c r="U238" s="36"/>
      <c r="V238" s="36"/>
      <c r="W238" s="36"/>
      <c r="X238" s="37"/>
      <c r="Y238" s="37"/>
      <c r="Z238" s="37"/>
      <c r="AA238" s="38"/>
    </row>
    <row r="239" spans="1:27" s="30" customFormat="1" x14ac:dyDescent="0.35">
      <c r="A239" s="233"/>
      <c r="B239" s="302"/>
      <c r="C239" s="302"/>
      <c r="D239" s="303"/>
      <c r="E239" s="304"/>
      <c r="F239" s="304"/>
      <c r="G239" s="305"/>
      <c r="H239" s="305"/>
      <c r="I239" s="305"/>
      <c r="J239" s="233"/>
      <c r="K239" s="233"/>
      <c r="L239" s="233"/>
      <c r="M239" s="306"/>
      <c r="N239" s="306"/>
      <c r="O239" s="306"/>
      <c r="P239" s="306"/>
      <c r="Q239" s="306"/>
      <c r="R239" s="306"/>
      <c r="S239" s="307"/>
      <c r="T239" s="36"/>
      <c r="U239" s="36"/>
      <c r="V239" s="36"/>
      <c r="W239" s="36"/>
      <c r="X239" s="37"/>
      <c r="Y239" s="37"/>
      <c r="Z239" s="37"/>
      <c r="AA239" s="38"/>
    </row>
    <row r="240" spans="1:27" s="30" customFormat="1" x14ac:dyDescent="0.35">
      <c r="A240" s="233"/>
      <c r="B240" s="302"/>
      <c r="C240" s="302"/>
      <c r="D240" s="303"/>
      <c r="E240" s="304"/>
      <c r="F240" s="304"/>
      <c r="G240" s="305"/>
      <c r="H240" s="305"/>
      <c r="I240" s="305"/>
      <c r="J240" s="233"/>
      <c r="K240" s="233"/>
      <c r="L240" s="233"/>
      <c r="M240" s="306"/>
      <c r="N240" s="306"/>
      <c r="O240" s="306"/>
      <c r="P240" s="306"/>
      <c r="Q240" s="306"/>
      <c r="R240" s="306"/>
      <c r="S240" s="307"/>
      <c r="T240" s="36"/>
      <c r="U240" s="36"/>
      <c r="V240" s="36"/>
      <c r="W240" s="36"/>
      <c r="X240" s="37"/>
      <c r="Y240" s="37"/>
      <c r="Z240" s="37"/>
      <c r="AA240" s="38"/>
    </row>
    <row r="241" spans="1:27" s="30" customFormat="1" x14ac:dyDescent="0.35">
      <c r="A241" s="233"/>
      <c r="B241" s="302"/>
      <c r="C241" s="302"/>
      <c r="D241" s="303"/>
      <c r="E241" s="304"/>
      <c r="F241" s="304"/>
      <c r="G241" s="305"/>
      <c r="H241" s="305"/>
      <c r="I241" s="305"/>
      <c r="J241" s="233"/>
      <c r="K241" s="233"/>
      <c r="L241" s="233"/>
      <c r="M241" s="306"/>
      <c r="N241" s="306"/>
      <c r="O241" s="306"/>
      <c r="P241" s="306"/>
      <c r="Q241" s="306"/>
      <c r="R241" s="306"/>
      <c r="S241" s="307"/>
      <c r="T241" s="36"/>
      <c r="U241" s="36"/>
      <c r="V241" s="36"/>
      <c r="W241" s="36"/>
      <c r="X241" s="37"/>
      <c r="Y241" s="37"/>
      <c r="Z241" s="37"/>
      <c r="AA241" s="38"/>
    </row>
    <row r="242" spans="1:27" s="30" customFormat="1" x14ac:dyDescent="0.35">
      <c r="A242" s="233"/>
      <c r="B242" s="302"/>
      <c r="C242" s="302"/>
      <c r="D242" s="303"/>
      <c r="E242" s="304"/>
      <c r="F242" s="304"/>
      <c r="G242" s="305"/>
      <c r="H242" s="305"/>
      <c r="I242" s="305"/>
      <c r="J242" s="233"/>
      <c r="K242" s="233"/>
      <c r="L242" s="233"/>
      <c r="M242" s="306"/>
      <c r="N242" s="306"/>
      <c r="O242" s="306"/>
      <c r="P242" s="306"/>
      <c r="Q242" s="306"/>
      <c r="R242" s="306"/>
      <c r="S242" s="307"/>
      <c r="T242" s="36"/>
      <c r="U242" s="36"/>
      <c r="V242" s="36"/>
      <c r="W242" s="36"/>
      <c r="X242" s="37"/>
      <c r="Y242" s="37"/>
      <c r="Z242" s="37"/>
      <c r="AA242" s="38"/>
    </row>
    <row r="243" spans="1:27" s="30" customFormat="1" x14ac:dyDescent="0.35">
      <c r="A243" s="233"/>
      <c r="B243" s="302"/>
      <c r="C243" s="302"/>
      <c r="D243" s="303"/>
      <c r="E243" s="304"/>
      <c r="F243" s="304"/>
      <c r="G243" s="305"/>
      <c r="H243" s="305"/>
      <c r="I243" s="305"/>
      <c r="J243" s="233"/>
      <c r="K243" s="233"/>
      <c r="L243" s="233"/>
      <c r="M243" s="306"/>
      <c r="N243" s="306"/>
      <c r="O243" s="306"/>
      <c r="P243" s="306"/>
      <c r="Q243" s="306"/>
      <c r="R243" s="306"/>
      <c r="S243" s="307"/>
      <c r="T243" s="36"/>
      <c r="U243" s="36"/>
      <c r="V243" s="36"/>
      <c r="W243" s="36"/>
      <c r="X243" s="37"/>
      <c r="Y243" s="37"/>
      <c r="Z243" s="37"/>
      <c r="AA243" s="38"/>
    </row>
    <row r="244" spans="1:27" s="30" customFormat="1" x14ac:dyDescent="0.35">
      <c r="A244" s="233"/>
      <c r="B244" s="302"/>
      <c r="C244" s="302"/>
      <c r="D244" s="303"/>
      <c r="E244" s="304"/>
      <c r="F244" s="304"/>
      <c r="G244" s="305"/>
      <c r="H244" s="305"/>
      <c r="I244" s="305"/>
      <c r="J244" s="233"/>
      <c r="K244" s="233"/>
      <c r="L244" s="233"/>
      <c r="M244" s="306"/>
      <c r="N244" s="306"/>
      <c r="O244" s="306"/>
      <c r="P244" s="306"/>
      <c r="Q244" s="306"/>
      <c r="R244" s="306"/>
      <c r="S244" s="307"/>
      <c r="T244" s="36"/>
      <c r="U244" s="36"/>
      <c r="V244" s="36"/>
      <c r="W244" s="36"/>
      <c r="X244" s="37"/>
      <c r="Y244" s="37"/>
      <c r="Z244" s="37"/>
      <c r="AA244" s="38"/>
    </row>
    <row r="245" spans="1:27" s="30" customFormat="1" x14ac:dyDescent="0.35">
      <c r="A245" s="233"/>
      <c r="B245" s="302"/>
      <c r="C245" s="302"/>
      <c r="D245" s="303"/>
      <c r="E245" s="304"/>
      <c r="F245" s="304"/>
      <c r="G245" s="305"/>
      <c r="H245" s="305"/>
      <c r="I245" s="305"/>
      <c r="J245" s="233"/>
      <c r="K245" s="233"/>
      <c r="L245" s="233"/>
      <c r="M245" s="306"/>
      <c r="N245" s="306"/>
      <c r="O245" s="306"/>
      <c r="P245" s="306"/>
      <c r="Q245" s="306"/>
      <c r="R245" s="306"/>
      <c r="S245" s="307"/>
      <c r="T245" s="36"/>
      <c r="U245" s="36"/>
      <c r="V245" s="36"/>
      <c r="W245" s="36"/>
      <c r="X245" s="37"/>
      <c r="Y245" s="37"/>
      <c r="Z245" s="37"/>
      <c r="AA245" s="38"/>
    </row>
    <row r="246" spans="1:27" s="30" customFormat="1" x14ac:dyDescent="0.35">
      <c r="A246" s="233"/>
      <c r="B246" s="302"/>
      <c r="C246" s="302"/>
      <c r="D246" s="303"/>
      <c r="E246" s="304"/>
      <c r="F246" s="304"/>
      <c r="G246" s="305"/>
      <c r="H246" s="305"/>
      <c r="I246" s="305"/>
      <c r="J246" s="233"/>
      <c r="K246" s="233"/>
      <c r="L246" s="233"/>
      <c r="M246" s="306"/>
      <c r="N246" s="306"/>
      <c r="O246" s="306"/>
      <c r="P246" s="306"/>
      <c r="Q246" s="306"/>
      <c r="R246" s="306"/>
      <c r="S246" s="307"/>
      <c r="T246" s="36"/>
      <c r="U246" s="36"/>
      <c r="V246" s="36"/>
      <c r="W246" s="36"/>
      <c r="X246" s="37"/>
      <c r="Y246" s="37"/>
      <c r="Z246" s="37"/>
      <c r="AA246" s="38"/>
    </row>
    <row r="247" spans="1:27" s="30" customFormat="1" x14ac:dyDescent="0.35">
      <c r="A247" s="233"/>
      <c r="B247" s="302"/>
      <c r="C247" s="302"/>
      <c r="D247" s="303"/>
      <c r="E247" s="304"/>
      <c r="F247" s="304"/>
      <c r="G247" s="305"/>
      <c r="H247" s="305"/>
      <c r="I247" s="305"/>
      <c r="J247" s="233"/>
      <c r="K247" s="233"/>
      <c r="L247" s="233"/>
      <c r="M247" s="306"/>
      <c r="N247" s="306"/>
      <c r="O247" s="306"/>
      <c r="P247" s="306"/>
      <c r="Q247" s="306"/>
      <c r="R247" s="306"/>
      <c r="S247" s="307"/>
      <c r="T247" s="36"/>
      <c r="U247" s="36"/>
      <c r="V247" s="36"/>
      <c r="W247" s="36"/>
      <c r="X247" s="37"/>
      <c r="Y247" s="37"/>
      <c r="Z247" s="37"/>
      <c r="AA247" s="38"/>
    </row>
    <row r="248" spans="1:27" s="30" customFormat="1" x14ac:dyDescent="0.35">
      <c r="A248" s="233"/>
      <c r="B248" s="302"/>
      <c r="C248" s="302"/>
      <c r="D248" s="303"/>
      <c r="E248" s="304"/>
      <c r="F248" s="304"/>
      <c r="G248" s="305"/>
      <c r="H248" s="305"/>
      <c r="I248" s="305"/>
      <c r="J248" s="233"/>
      <c r="K248" s="233"/>
      <c r="L248" s="233"/>
      <c r="M248" s="306"/>
      <c r="N248" s="306"/>
      <c r="O248" s="306"/>
      <c r="P248" s="306"/>
      <c r="Q248" s="306"/>
      <c r="R248" s="306"/>
      <c r="S248" s="307"/>
      <c r="T248" s="36"/>
      <c r="U248" s="36"/>
      <c r="V248" s="36"/>
      <c r="W248" s="36"/>
      <c r="X248" s="37"/>
      <c r="Y248" s="37"/>
      <c r="Z248" s="37"/>
      <c r="AA248" s="38"/>
    </row>
    <row r="249" spans="1:27" s="30" customFormat="1" x14ac:dyDescent="0.35">
      <c r="A249" s="233"/>
      <c r="B249" s="302"/>
      <c r="C249" s="302"/>
      <c r="D249" s="303"/>
      <c r="E249" s="304"/>
      <c r="F249" s="304"/>
      <c r="G249" s="305"/>
      <c r="H249" s="305"/>
      <c r="I249" s="305"/>
      <c r="J249" s="233"/>
      <c r="K249" s="233"/>
      <c r="L249" s="233"/>
      <c r="M249" s="306"/>
      <c r="N249" s="306"/>
      <c r="O249" s="306"/>
      <c r="P249" s="306"/>
      <c r="Q249" s="306"/>
      <c r="R249" s="306"/>
      <c r="S249" s="307"/>
      <c r="T249" s="36"/>
      <c r="U249" s="36"/>
      <c r="V249" s="36"/>
      <c r="W249" s="36"/>
      <c r="X249" s="37"/>
      <c r="Y249" s="37"/>
      <c r="Z249" s="37"/>
      <c r="AA249" s="38"/>
    </row>
    <row r="250" spans="1:27" s="30" customFormat="1" x14ac:dyDescent="0.35">
      <c r="A250" s="233"/>
      <c r="B250" s="302"/>
      <c r="C250" s="302"/>
      <c r="D250" s="303"/>
      <c r="E250" s="304"/>
      <c r="F250" s="304"/>
      <c r="G250" s="305"/>
      <c r="H250" s="305"/>
      <c r="I250" s="305"/>
      <c r="J250" s="233"/>
      <c r="K250" s="233"/>
      <c r="L250" s="233"/>
      <c r="M250" s="306"/>
      <c r="N250" s="306"/>
      <c r="O250" s="306"/>
      <c r="P250" s="306"/>
      <c r="Q250" s="306"/>
      <c r="R250" s="306"/>
      <c r="S250" s="307"/>
      <c r="T250" s="36"/>
      <c r="U250" s="36"/>
      <c r="V250" s="36"/>
      <c r="W250" s="36"/>
      <c r="X250" s="37"/>
      <c r="Y250" s="37"/>
      <c r="Z250" s="37"/>
      <c r="AA250" s="38"/>
    </row>
    <row r="251" spans="1:27" s="30" customFormat="1" x14ac:dyDescent="0.35">
      <c r="A251" s="233"/>
      <c r="B251" s="302"/>
      <c r="C251" s="302"/>
      <c r="D251" s="303"/>
      <c r="E251" s="304"/>
      <c r="F251" s="304"/>
      <c r="G251" s="305"/>
      <c r="H251" s="305"/>
      <c r="I251" s="305"/>
      <c r="J251" s="233"/>
      <c r="K251" s="233"/>
      <c r="L251" s="233"/>
      <c r="M251" s="306"/>
      <c r="N251" s="306"/>
      <c r="O251" s="306"/>
      <c r="P251" s="306"/>
      <c r="Q251" s="306"/>
      <c r="R251" s="306"/>
      <c r="S251" s="307"/>
      <c r="T251" s="36"/>
      <c r="U251" s="36"/>
      <c r="V251" s="36"/>
      <c r="W251" s="36"/>
      <c r="X251" s="37"/>
      <c r="Y251" s="37"/>
      <c r="Z251" s="37"/>
      <c r="AA251" s="38"/>
    </row>
    <row r="252" spans="1:27" s="30" customFormat="1" x14ac:dyDescent="0.35">
      <c r="A252" s="233"/>
      <c r="B252" s="302"/>
      <c r="C252" s="302"/>
      <c r="D252" s="303"/>
      <c r="E252" s="304"/>
      <c r="F252" s="304"/>
      <c r="G252" s="305"/>
      <c r="H252" s="305"/>
      <c r="I252" s="305"/>
      <c r="J252" s="233"/>
      <c r="K252" s="233"/>
      <c r="L252" s="233"/>
      <c r="M252" s="306"/>
      <c r="N252" s="306"/>
      <c r="O252" s="306"/>
      <c r="P252" s="306"/>
      <c r="Q252" s="306"/>
      <c r="R252" s="306"/>
      <c r="S252" s="307"/>
      <c r="T252" s="36"/>
      <c r="U252" s="36"/>
      <c r="V252" s="36"/>
      <c r="W252" s="36"/>
      <c r="X252" s="37"/>
      <c r="Y252" s="37"/>
      <c r="Z252" s="37"/>
      <c r="AA252" s="38"/>
    </row>
    <row r="253" spans="1:27" s="30" customFormat="1" x14ac:dyDescent="0.35">
      <c r="A253" s="29"/>
      <c r="D253" s="31"/>
      <c r="E253" s="32"/>
      <c r="F253" s="32"/>
      <c r="G253" s="33"/>
      <c r="H253" s="33"/>
      <c r="I253" s="33"/>
      <c r="J253" s="29"/>
      <c r="K253" s="29"/>
      <c r="L253" s="29"/>
      <c r="M253" s="34"/>
      <c r="N253" s="34"/>
      <c r="O253" s="34"/>
      <c r="P253" s="34"/>
      <c r="Q253" s="34"/>
      <c r="R253" s="34"/>
      <c r="S253" s="35"/>
      <c r="T253" s="36"/>
      <c r="U253" s="36"/>
      <c r="V253" s="36"/>
      <c r="W253" s="36"/>
      <c r="X253" s="37"/>
      <c r="Y253" s="37"/>
      <c r="Z253" s="37"/>
      <c r="AA253" s="38"/>
    </row>
    <row r="254" spans="1:27" s="30" customFormat="1" x14ac:dyDescent="0.35">
      <c r="A254" s="29"/>
      <c r="D254" s="31"/>
      <c r="E254" s="32"/>
      <c r="F254" s="32"/>
      <c r="G254" s="33"/>
      <c r="H254" s="33"/>
      <c r="I254" s="33"/>
      <c r="J254" s="29"/>
      <c r="K254" s="29"/>
      <c r="L254" s="29"/>
      <c r="M254" s="34"/>
      <c r="N254" s="34"/>
      <c r="O254" s="34"/>
      <c r="P254" s="34"/>
      <c r="Q254" s="34"/>
      <c r="R254" s="34"/>
      <c r="S254" s="35"/>
      <c r="T254" s="36"/>
      <c r="U254" s="36"/>
      <c r="V254" s="36"/>
      <c r="W254" s="36"/>
      <c r="X254" s="37"/>
      <c r="Y254" s="37"/>
      <c r="Z254" s="37"/>
      <c r="AA254" s="38"/>
    </row>
    <row r="255" spans="1:27" s="30" customFormat="1" x14ac:dyDescent="0.35">
      <c r="A255" s="29"/>
      <c r="D255" s="31"/>
      <c r="E255" s="32"/>
      <c r="F255" s="32"/>
      <c r="G255" s="33"/>
      <c r="H255" s="33"/>
      <c r="I255" s="33"/>
      <c r="J255" s="29"/>
      <c r="K255" s="29"/>
      <c r="L255" s="29"/>
      <c r="M255" s="34"/>
      <c r="N255" s="34"/>
      <c r="O255" s="34"/>
      <c r="P255" s="34"/>
      <c r="Q255" s="34"/>
      <c r="R255" s="34"/>
      <c r="S255" s="35"/>
      <c r="T255" s="36"/>
      <c r="U255" s="36"/>
      <c r="V255" s="36"/>
      <c r="W255" s="36"/>
      <c r="X255" s="37"/>
      <c r="Y255" s="37"/>
      <c r="Z255" s="37"/>
      <c r="AA255" s="38"/>
    </row>
    <row r="256" spans="1:27" s="30" customFormat="1" x14ac:dyDescent="0.35">
      <c r="A256" s="29"/>
      <c r="D256" s="31"/>
      <c r="E256" s="32"/>
      <c r="F256" s="32"/>
      <c r="G256" s="33"/>
      <c r="H256" s="33"/>
      <c r="I256" s="33"/>
      <c r="J256" s="29"/>
      <c r="K256" s="29"/>
      <c r="L256" s="29"/>
      <c r="M256" s="34"/>
      <c r="N256" s="34"/>
      <c r="O256" s="34"/>
      <c r="P256" s="34"/>
      <c r="Q256" s="34"/>
      <c r="R256" s="34"/>
      <c r="S256" s="35"/>
      <c r="T256" s="36"/>
      <c r="U256" s="36"/>
      <c r="V256" s="36"/>
      <c r="W256" s="36"/>
      <c r="X256" s="37"/>
      <c r="Y256" s="37"/>
      <c r="Z256" s="37"/>
      <c r="AA256" s="38"/>
    </row>
    <row r="257" spans="1:27" s="30" customFormat="1" x14ac:dyDescent="0.35">
      <c r="A257" s="29"/>
      <c r="D257" s="31"/>
      <c r="E257" s="32"/>
      <c r="F257" s="32"/>
      <c r="G257" s="33"/>
      <c r="H257" s="33"/>
      <c r="I257" s="33"/>
      <c r="J257" s="29"/>
      <c r="K257" s="29"/>
      <c r="L257" s="29"/>
      <c r="M257" s="34"/>
      <c r="N257" s="34"/>
      <c r="O257" s="34"/>
      <c r="P257" s="34"/>
      <c r="Q257" s="34"/>
      <c r="R257" s="34"/>
      <c r="S257" s="35"/>
      <c r="T257" s="36"/>
      <c r="U257" s="36"/>
      <c r="V257" s="36"/>
      <c r="W257" s="36"/>
      <c r="X257" s="37"/>
      <c r="Y257" s="37"/>
      <c r="Z257" s="37"/>
      <c r="AA257" s="38"/>
    </row>
    <row r="258" spans="1:27" s="30" customFormat="1" x14ac:dyDescent="0.35">
      <c r="A258" s="29"/>
      <c r="D258" s="31"/>
      <c r="E258" s="32"/>
      <c r="F258" s="32"/>
      <c r="G258" s="33"/>
      <c r="H258" s="33"/>
      <c r="I258" s="33"/>
      <c r="J258" s="29"/>
      <c r="K258" s="29"/>
      <c r="L258" s="29"/>
      <c r="M258" s="34"/>
      <c r="N258" s="34"/>
      <c r="O258" s="34"/>
      <c r="P258" s="34"/>
      <c r="Q258" s="34"/>
      <c r="R258" s="34"/>
      <c r="S258" s="35"/>
      <c r="T258" s="36"/>
      <c r="U258" s="36"/>
      <c r="V258" s="36"/>
      <c r="W258" s="36"/>
      <c r="X258" s="37"/>
      <c r="Y258" s="37"/>
      <c r="Z258" s="37"/>
      <c r="AA258" s="38"/>
    </row>
    <row r="259" spans="1:27" s="30" customFormat="1" x14ac:dyDescent="0.35">
      <c r="A259" s="29"/>
      <c r="D259" s="31"/>
      <c r="E259" s="32"/>
      <c r="F259" s="32"/>
      <c r="G259" s="33"/>
      <c r="H259" s="33"/>
      <c r="I259" s="33"/>
      <c r="J259" s="29"/>
      <c r="K259" s="29"/>
      <c r="L259" s="29"/>
      <c r="M259" s="34"/>
      <c r="N259" s="34"/>
      <c r="O259" s="34"/>
      <c r="P259" s="34"/>
      <c r="Q259" s="34"/>
      <c r="R259" s="34"/>
      <c r="S259" s="35"/>
      <c r="T259" s="36"/>
      <c r="U259" s="36"/>
      <c r="V259" s="36"/>
      <c r="W259" s="36"/>
      <c r="X259" s="37"/>
      <c r="Y259" s="37"/>
      <c r="Z259" s="37"/>
      <c r="AA259" s="38"/>
    </row>
    <row r="260" spans="1:27" s="30" customFormat="1" x14ac:dyDescent="0.35">
      <c r="A260" s="29"/>
      <c r="D260" s="31"/>
      <c r="E260" s="32"/>
      <c r="F260" s="32"/>
      <c r="G260" s="33"/>
      <c r="H260" s="33"/>
      <c r="I260" s="33"/>
      <c r="J260" s="29"/>
      <c r="K260" s="29"/>
      <c r="L260" s="29"/>
      <c r="M260" s="34"/>
      <c r="N260" s="34"/>
      <c r="O260" s="34"/>
      <c r="P260" s="34"/>
      <c r="Q260" s="34"/>
      <c r="R260" s="34"/>
      <c r="S260" s="35"/>
      <c r="T260" s="36"/>
      <c r="U260" s="36"/>
      <c r="V260" s="36"/>
      <c r="W260" s="36"/>
      <c r="X260" s="37"/>
      <c r="Y260" s="37"/>
      <c r="Z260" s="37"/>
      <c r="AA260" s="38"/>
    </row>
    <row r="261" spans="1:27" s="30" customFormat="1" x14ac:dyDescent="0.35">
      <c r="A261" s="29"/>
      <c r="D261" s="31"/>
      <c r="E261" s="32"/>
      <c r="F261" s="32"/>
      <c r="G261" s="33"/>
      <c r="H261" s="33"/>
      <c r="I261" s="33"/>
      <c r="J261" s="29"/>
      <c r="K261" s="29"/>
      <c r="L261" s="29"/>
      <c r="M261" s="34"/>
      <c r="N261" s="34"/>
      <c r="O261" s="34"/>
      <c r="P261" s="34"/>
      <c r="Q261" s="34"/>
      <c r="R261" s="34"/>
      <c r="S261" s="35"/>
      <c r="T261" s="36"/>
      <c r="U261" s="36"/>
      <c r="V261" s="36"/>
      <c r="W261" s="36"/>
      <c r="X261" s="37"/>
      <c r="Y261" s="37"/>
      <c r="Z261" s="37"/>
      <c r="AA261" s="38"/>
    </row>
    <row r="262" spans="1:27" s="30" customFormat="1" x14ac:dyDescent="0.35">
      <c r="A262" s="29"/>
      <c r="D262" s="31"/>
      <c r="E262" s="32"/>
      <c r="F262" s="32"/>
      <c r="G262" s="33"/>
      <c r="H262" s="33"/>
      <c r="I262" s="33"/>
      <c r="J262" s="29"/>
      <c r="K262" s="29"/>
      <c r="L262" s="29"/>
      <c r="M262" s="34"/>
      <c r="N262" s="34"/>
      <c r="O262" s="34"/>
      <c r="P262" s="34"/>
      <c r="Q262" s="34"/>
      <c r="R262" s="34"/>
      <c r="S262" s="35"/>
      <c r="T262" s="36"/>
      <c r="U262" s="36"/>
      <c r="V262" s="36"/>
      <c r="W262" s="36"/>
      <c r="X262" s="37"/>
      <c r="Y262" s="37"/>
      <c r="Z262" s="37"/>
      <c r="AA262" s="38"/>
    </row>
    <row r="263" spans="1:27" s="30" customFormat="1" x14ac:dyDescent="0.35">
      <c r="A263" s="29"/>
      <c r="D263" s="31"/>
      <c r="E263" s="32"/>
      <c r="F263" s="32"/>
      <c r="G263" s="33"/>
      <c r="H263" s="33"/>
      <c r="I263" s="33"/>
      <c r="J263" s="29"/>
      <c r="K263" s="29"/>
      <c r="L263" s="29"/>
      <c r="M263" s="34"/>
      <c r="N263" s="34"/>
      <c r="O263" s="34"/>
      <c r="P263" s="34"/>
      <c r="Q263" s="34"/>
      <c r="R263" s="34"/>
      <c r="S263" s="35"/>
      <c r="T263" s="36"/>
      <c r="U263" s="36"/>
      <c r="V263" s="36"/>
      <c r="W263" s="36"/>
      <c r="X263" s="37"/>
      <c r="Y263" s="37"/>
      <c r="Z263" s="37"/>
      <c r="AA263" s="38"/>
    </row>
    <row r="264" spans="1:27" s="30" customFormat="1" x14ac:dyDescent="0.35">
      <c r="A264" s="29"/>
      <c r="D264" s="31"/>
      <c r="E264" s="32"/>
      <c r="F264" s="32"/>
      <c r="G264" s="33"/>
      <c r="H264" s="33"/>
      <c r="I264" s="33"/>
      <c r="J264" s="29"/>
      <c r="K264" s="29"/>
      <c r="L264" s="29"/>
      <c r="M264" s="34"/>
      <c r="N264" s="34"/>
      <c r="O264" s="34"/>
      <c r="P264" s="34"/>
      <c r="Q264" s="34"/>
      <c r="R264" s="34"/>
      <c r="S264" s="35"/>
      <c r="T264" s="36"/>
      <c r="U264" s="36"/>
      <c r="V264" s="36"/>
      <c r="W264" s="36"/>
      <c r="X264" s="37"/>
      <c r="Y264" s="37"/>
      <c r="Z264" s="37"/>
      <c r="AA264" s="38"/>
    </row>
    <row r="265" spans="1:27" s="30" customFormat="1" x14ac:dyDescent="0.35">
      <c r="A265" s="29"/>
      <c r="D265" s="31"/>
      <c r="E265" s="32"/>
      <c r="F265" s="32"/>
      <c r="G265" s="33"/>
      <c r="H265" s="33"/>
      <c r="I265" s="33"/>
      <c r="J265" s="29"/>
      <c r="K265" s="29"/>
      <c r="L265" s="29"/>
      <c r="M265" s="34"/>
      <c r="N265" s="34"/>
      <c r="O265" s="34"/>
      <c r="P265" s="34"/>
      <c r="Q265" s="34"/>
      <c r="R265" s="34"/>
      <c r="S265" s="35"/>
      <c r="T265" s="36"/>
      <c r="U265" s="36"/>
      <c r="V265" s="36"/>
      <c r="W265" s="36"/>
      <c r="X265" s="37"/>
      <c r="Y265" s="37"/>
      <c r="Z265" s="37"/>
      <c r="AA265" s="38"/>
    </row>
    <row r="266" spans="1:27" s="30" customFormat="1" x14ac:dyDescent="0.35">
      <c r="A266" s="29"/>
      <c r="D266" s="31"/>
      <c r="E266" s="32"/>
      <c r="F266" s="32"/>
      <c r="G266" s="33"/>
      <c r="H266" s="33"/>
      <c r="I266" s="33"/>
      <c r="J266" s="29"/>
      <c r="K266" s="29"/>
      <c r="L266" s="29"/>
      <c r="M266" s="34"/>
      <c r="N266" s="34"/>
      <c r="O266" s="34"/>
      <c r="P266" s="34"/>
      <c r="Q266" s="34"/>
      <c r="R266" s="34"/>
      <c r="S266" s="35"/>
      <c r="T266" s="36"/>
      <c r="U266" s="36"/>
      <c r="V266" s="36"/>
      <c r="W266" s="36"/>
      <c r="X266" s="37"/>
      <c r="Y266" s="37"/>
      <c r="Z266" s="37"/>
      <c r="AA266" s="38"/>
    </row>
    <row r="267" spans="1:27" s="30" customFormat="1" x14ac:dyDescent="0.35">
      <c r="A267" s="29"/>
      <c r="D267" s="31"/>
      <c r="E267" s="32"/>
      <c r="F267" s="32"/>
      <c r="G267" s="33"/>
      <c r="H267" s="33"/>
      <c r="I267" s="33"/>
      <c r="J267" s="29"/>
      <c r="K267" s="29"/>
      <c r="L267" s="29"/>
      <c r="M267" s="34"/>
      <c r="N267" s="34"/>
      <c r="O267" s="34"/>
      <c r="P267" s="34"/>
      <c r="Q267" s="34"/>
      <c r="R267" s="34"/>
      <c r="S267" s="35"/>
      <c r="T267" s="36"/>
      <c r="U267" s="36"/>
      <c r="V267" s="36"/>
      <c r="W267" s="36"/>
      <c r="X267" s="37"/>
      <c r="Y267" s="37"/>
      <c r="Z267" s="37"/>
      <c r="AA267" s="38"/>
    </row>
    <row r="268" spans="1:27" s="30" customFormat="1" x14ac:dyDescent="0.35">
      <c r="A268" s="29"/>
      <c r="D268" s="31"/>
      <c r="E268" s="32"/>
      <c r="F268" s="32"/>
      <c r="G268" s="33"/>
      <c r="H268" s="33"/>
      <c r="I268" s="33"/>
      <c r="J268" s="29"/>
      <c r="K268" s="29"/>
      <c r="L268" s="29"/>
      <c r="M268" s="34"/>
      <c r="N268" s="34"/>
      <c r="O268" s="34"/>
      <c r="P268" s="34"/>
      <c r="Q268" s="34"/>
      <c r="R268" s="34"/>
      <c r="S268" s="35"/>
      <c r="T268" s="36"/>
      <c r="U268" s="36"/>
      <c r="V268" s="36"/>
      <c r="W268" s="36"/>
      <c r="X268" s="37"/>
      <c r="Y268" s="37"/>
      <c r="Z268" s="37"/>
      <c r="AA268" s="38"/>
    </row>
    <row r="269" spans="1:27" s="30" customFormat="1" x14ac:dyDescent="0.35">
      <c r="A269" s="29"/>
      <c r="D269" s="31"/>
      <c r="E269" s="32"/>
      <c r="F269" s="32"/>
      <c r="G269" s="33"/>
      <c r="H269" s="33"/>
      <c r="I269" s="33"/>
      <c r="J269" s="29"/>
      <c r="K269" s="29"/>
      <c r="L269" s="29"/>
      <c r="M269" s="34"/>
      <c r="N269" s="34"/>
      <c r="O269" s="34"/>
      <c r="P269" s="34"/>
      <c r="Q269" s="34"/>
      <c r="R269" s="34"/>
      <c r="S269" s="35"/>
      <c r="T269" s="36"/>
      <c r="U269" s="36"/>
      <c r="V269" s="36"/>
      <c r="W269" s="36"/>
      <c r="X269" s="37"/>
      <c r="Y269" s="37"/>
      <c r="Z269" s="37"/>
      <c r="AA269" s="38"/>
    </row>
    <row r="270" spans="1:27" s="30" customFormat="1" x14ac:dyDescent="0.35">
      <c r="A270" s="29"/>
      <c r="D270" s="31"/>
      <c r="E270" s="32"/>
      <c r="F270" s="32"/>
      <c r="G270" s="33"/>
      <c r="H270" s="33"/>
      <c r="I270" s="33"/>
      <c r="J270" s="29"/>
      <c r="K270" s="29"/>
      <c r="L270" s="29"/>
      <c r="M270" s="34"/>
      <c r="N270" s="34"/>
      <c r="O270" s="34"/>
      <c r="P270" s="34"/>
      <c r="Q270" s="34"/>
      <c r="R270" s="34"/>
      <c r="S270" s="35"/>
      <c r="T270" s="36"/>
      <c r="U270" s="36"/>
      <c r="V270" s="36"/>
      <c r="W270" s="36"/>
      <c r="X270" s="37"/>
      <c r="Y270" s="37"/>
      <c r="Z270" s="37"/>
      <c r="AA270" s="38"/>
    </row>
    <row r="271" spans="1:27" s="30" customFormat="1" x14ac:dyDescent="0.35">
      <c r="A271" s="29"/>
      <c r="D271" s="31"/>
      <c r="E271" s="32"/>
      <c r="F271" s="32"/>
      <c r="G271" s="33"/>
      <c r="H271" s="33"/>
      <c r="I271" s="33"/>
      <c r="J271" s="29"/>
      <c r="K271" s="29"/>
      <c r="L271" s="29"/>
      <c r="M271" s="34"/>
      <c r="N271" s="34"/>
      <c r="O271" s="34"/>
      <c r="P271" s="34"/>
      <c r="Q271" s="34"/>
      <c r="R271" s="34"/>
      <c r="S271" s="35"/>
      <c r="T271" s="36"/>
      <c r="U271" s="36"/>
      <c r="V271" s="36"/>
      <c r="W271" s="36"/>
      <c r="X271" s="37"/>
      <c r="Y271" s="37"/>
      <c r="Z271" s="37"/>
      <c r="AA271" s="38"/>
    </row>
    <row r="272" spans="1:27" s="30" customFormat="1" x14ac:dyDescent="0.35">
      <c r="A272" s="29"/>
      <c r="D272" s="31"/>
      <c r="E272" s="32"/>
      <c r="F272" s="32"/>
      <c r="G272" s="33"/>
      <c r="H272" s="33"/>
      <c r="I272" s="33"/>
      <c r="J272" s="29"/>
      <c r="K272" s="29"/>
      <c r="L272" s="29"/>
      <c r="M272" s="34"/>
      <c r="N272" s="34"/>
      <c r="O272" s="34"/>
      <c r="P272" s="34"/>
      <c r="Q272" s="34"/>
      <c r="R272" s="34"/>
      <c r="S272" s="35"/>
      <c r="T272" s="36"/>
      <c r="U272" s="36"/>
      <c r="V272" s="36"/>
      <c r="W272" s="36"/>
      <c r="X272" s="37"/>
      <c r="Y272" s="37"/>
      <c r="Z272" s="37"/>
      <c r="AA272" s="38"/>
    </row>
    <row r="273" spans="1:27" s="30" customFormat="1" x14ac:dyDescent="0.35">
      <c r="A273" s="29"/>
      <c r="D273" s="31"/>
      <c r="E273" s="32"/>
      <c r="F273" s="32"/>
      <c r="G273" s="33"/>
      <c r="H273" s="33"/>
      <c r="I273" s="33"/>
      <c r="J273" s="29"/>
      <c r="K273" s="29"/>
      <c r="L273" s="29"/>
      <c r="M273" s="34"/>
      <c r="N273" s="34"/>
      <c r="O273" s="34"/>
      <c r="P273" s="34"/>
      <c r="Q273" s="34"/>
      <c r="R273" s="34"/>
      <c r="S273" s="35"/>
      <c r="T273" s="36"/>
      <c r="U273" s="36"/>
      <c r="V273" s="36"/>
      <c r="W273" s="36"/>
      <c r="X273" s="37"/>
      <c r="Y273" s="37"/>
      <c r="Z273" s="37"/>
      <c r="AA273" s="38"/>
    </row>
    <row r="274" spans="1:27" s="30" customFormat="1" x14ac:dyDescent="0.35">
      <c r="A274" s="29"/>
      <c r="D274" s="31"/>
      <c r="E274" s="32"/>
      <c r="F274" s="32"/>
      <c r="G274" s="33"/>
      <c r="H274" s="33"/>
      <c r="I274" s="33"/>
      <c r="J274" s="29"/>
      <c r="K274" s="29"/>
      <c r="L274" s="29"/>
      <c r="M274" s="34"/>
      <c r="N274" s="34"/>
      <c r="O274" s="34"/>
      <c r="P274" s="34"/>
      <c r="Q274" s="34"/>
      <c r="R274" s="34"/>
      <c r="S274" s="35"/>
      <c r="T274" s="36"/>
      <c r="U274" s="36"/>
      <c r="V274" s="36"/>
      <c r="W274" s="36"/>
      <c r="X274" s="37"/>
      <c r="Y274" s="37"/>
      <c r="Z274" s="37"/>
      <c r="AA274" s="38"/>
    </row>
    <row r="275" spans="1:27" s="30" customFormat="1" x14ac:dyDescent="0.35">
      <c r="A275" s="29"/>
      <c r="D275" s="31"/>
      <c r="E275" s="32"/>
      <c r="F275" s="32"/>
      <c r="G275" s="33"/>
      <c r="H275" s="33"/>
      <c r="I275" s="33"/>
      <c r="J275" s="29"/>
      <c r="K275" s="29"/>
      <c r="L275" s="29"/>
      <c r="M275" s="34"/>
      <c r="N275" s="34"/>
      <c r="O275" s="34"/>
      <c r="P275" s="34"/>
      <c r="Q275" s="34"/>
      <c r="R275" s="34"/>
      <c r="S275" s="35"/>
      <c r="T275" s="36"/>
      <c r="U275" s="36"/>
      <c r="V275" s="36"/>
      <c r="W275" s="36"/>
      <c r="X275" s="37"/>
      <c r="Y275" s="37"/>
      <c r="Z275" s="37"/>
      <c r="AA275" s="38"/>
    </row>
    <row r="276" spans="1:27" s="30" customFormat="1" x14ac:dyDescent="0.35">
      <c r="A276" s="29"/>
      <c r="D276" s="31"/>
      <c r="E276" s="32"/>
      <c r="F276" s="32"/>
      <c r="G276" s="33"/>
      <c r="H276" s="33"/>
      <c r="I276" s="33"/>
      <c r="J276" s="29"/>
      <c r="K276" s="29"/>
      <c r="L276" s="29"/>
      <c r="M276" s="34"/>
      <c r="N276" s="34"/>
      <c r="O276" s="34"/>
      <c r="P276" s="34"/>
      <c r="Q276" s="34"/>
      <c r="R276" s="34"/>
      <c r="S276" s="35"/>
      <c r="T276" s="36"/>
      <c r="U276" s="36"/>
      <c r="V276" s="36"/>
      <c r="W276" s="36"/>
      <c r="X276" s="37"/>
      <c r="Y276" s="37"/>
      <c r="Z276" s="37"/>
      <c r="AA276" s="38"/>
    </row>
    <row r="277" spans="1:27" s="30" customFormat="1" x14ac:dyDescent="0.35">
      <c r="A277" s="29"/>
      <c r="D277" s="31"/>
      <c r="E277" s="32"/>
      <c r="F277" s="32"/>
      <c r="G277" s="33"/>
      <c r="H277" s="33"/>
      <c r="I277" s="33"/>
      <c r="J277" s="29"/>
      <c r="K277" s="29"/>
      <c r="L277" s="29"/>
      <c r="M277" s="34"/>
      <c r="N277" s="34"/>
      <c r="O277" s="34"/>
      <c r="P277" s="34"/>
      <c r="Q277" s="34"/>
      <c r="R277" s="34"/>
      <c r="S277" s="35"/>
      <c r="T277" s="36"/>
      <c r="U277" s="36"/>
      <c r="V277" s="36"/>
      <c r="W277" s="36"/>
      <c r="X277" s="37"/>
      <c r="Y277" s="37"/>
      <c r="Z277" s="37"/>
      <c r="AA277" s="38"/>
    </row>
    <row r="278" spans="1:27" s="30" customFormat="1" x14ac:dyDescent="0.35">
      <c r="A278" s="29"/>
      <c r="D278" s="31"/>
      <c r="E278" s="32"/>
      <c r="F278" s="32"/>
      <c r="G278" s="33"/>
      <c r="H278" s="33"/>
      <c r="I278" s="33"/>
      <c r="J278" s="29"/>
      <c r="K278" s="29"/>
      <c r="L278" s="29"/>
      <c r="M278" s="34"/>
      <c r="N278" s="34"/>
      <c r="O278" s="34"/>
      <c r="P278" s="34"/>
      <c r="Q278" s="34"/>
      <c r="R278" s="34"/>
      <c r="S278" s="35"/>
      <c r="T278" s="36"/>
      <c r="U278" s="36"/>
      <c r="V278" s="36"/>
      <c r="W278" s="36"/>
      <c r="X278" s="37"/>
      <c r="Y278" s="37"/>
      <c r="Z278" s="37"/>
      <c r="AA278" s="38"/>
    </row>
    <row r="279" spans="1:27" s="30" customFormat="1" x14ac:dyDescent="0.35">
      <c r="A279" s="29"/>
      <c r="D279" s="31"/>
      <c r="E279" s="32"/>
      <c r="F279" s="32"/>
      <c r="G279" s="33"/>
      <c r="H279" s="33"/>
      <c r="I279" s="33"/>
      <c r="J279" s="29"/>
      <c r="K279" s="29"/>
      <c r="L279" s="29"/>
      <c r="M279" s="34"/>
      <c r="N279" s="34"/>
      <c r="O279" s="34"/>
      <c r="P279" s="34"/>
      <c r="Q279" s="34"/>
      <c r="R279" s="34"/>
      <c r="S279" s="35"/>
      <c r="T279" s="36"/>
      <c r="U279" s="36"/>
      <c r="V279" s="36"/>
      <c r="W279" s="36"/>
      <c r="X279" s="37"/>
      <c r="Y279" s="37"/>
      <c r="Z279" s="37"/>
      <c r="AA279" s="38"/>
    </row>
    <row r="280" spans="1:27" s="30" customFormat="1" x14ac:dyDescent="0.35">
      <c r="A280" s="29"/>
      <c r="D280" s="31"/>
      <c r="E280" s="32"/>
      <c r="F280" s="32"/>
      <c r="G280" s="33"/>
      <c r="H280" s="33"/>
      <c r="I280" s="33"/>
      <c r="J280" s="29"/>
      <c r="K280" s="29"/>
      <c r="L280" s="29"/>
      <c r="M280" s="34"/>
      <c r="N280" s="34"/>
      <c r="O280" s="34"/>
      <c r="P280" s="34"/>
      <c r="Q280" s="34"/>
      <c r="R280" s="34"/>
      <c r="S280" s="35"/>
      <c r="T280" s="36"/>
      <c r="U280" s="36"/>
      <c r="V280" s="36"/>
      <c r="W280" s="36"/>
      <c r="X280" s="37"/>
      <c r="Y280" s="37"/>
      <c r="Z280" s="37"/>
      <c r="AA280" s="38"/>
    </row>
    <row r="281" spans="1:27" s="30" customFormat="1" x14ac:dyDescent="0.35">
      <c r="A281" s="29"/>
      <c r="D281" s="31"/>
      <c r="E281" s="32"/>
      <c r="F281" s="32"/>
      <c r="G281" s="33"/>
      <c r="H281" s="33"/>
      <c r="I281" s="33"/>
      <c r="J281" s="29"/>
      <c r="K281" s="29"/>
      <c r="L281" s="29"/>
      <c r="M281" s="34"/>
      <c r="N281" s="34"/>
      <c r="O281" s="34"/>
      <c r="P281" s="34"/>
      <c r="Q281" s="34"/>
      <c r="R281" s="34"/>
      <c r="S281" s="35"/>
      <c r="T281" s="36"/>
      <c r="U281" s="36"/>
      <c r="V281" s="36"/>
      <c r="W281" s="36"/>
      <c r="X281" s="37"/>
      <c r="Y281" s="37"/>
      <c r="Z281" s="37"/>
      <c r="AA281" s="38"/>
    </row>
    <row r="282" spans="1:27" s="30" customFormat="1" x14ac:dyDescent="0.35">
      <c r="A282" s="29"/>
      <c r="D282" s="31"/>
      <c r="E282" s="32"/>
      <c r="F282" s="32"/>
      <c r="G282" s="33"/>
      <c r="H282" s="33"/>
      <c r="I282" s="33"/>
      <c r="J282" s="29"/>
      <c r="K282" s="29"/>
      <c r="L282" s="29"/>
      <c r="M282" s="34"/>
      <c r="N282" s="34"/>
      <c r="O282" s="34"/>
      <c r="P282" s="34"/>
      <c r="Q282" s="34"/>
      <c r="R282" s="34"/>
      <c r="S282" s="35"/>
      <c r="T282" s="36"/>
      <c r="U282" s="36"/>
      <c r="V282" s="36"/>
      <c r="W282" s="36"/>
      <c r="X282" s="37"/>
      <c r="Y282" s="37"/>
      <c r="Z282" s="37"/>
      <c r="AA282" s="38"/>
    </row>
    <row r="283" spans="1:27" s="30" customFormat="1" x14ac:dyDescent="0.35">
      <c r="A283" s="29"/>
      <c r="D283" s="31"/>
      <c r="E283" s="32"/>
      <c r="F283" s="32"/>
      <c r="G283" s="33"/>
      <c r="H283" s="33"/>
      <c r="I283" s="33"/>
      <c r="J283" s="29"/>
      <c r="K283" s="29"/>
      <c r="L283" s="29"/>
      <c r="M283" s="34"/>
      <c r="N283" s="34"/>
      <c r="O283" s="34"/>
      <c r="P283" s="34"/>
      <c r="Q283" s="34"/>
      <c r="R283" s="34"/>
      <c r="S283" s="35"/>
      <c r="T283" s="36"/>
      <c r="U283" s="36"/>
      <c r="V283" s="36"/>
      <c r="W283" s="36"/>
      <c r="X283" s="37"/>
      <c r="Y283" s="37"/>
      <c r="Z283" s="37"/>
      <c r="AA283" s="38"/>
    </row>
    <row r="284" spans="1:27" s="30" customFormat="1" x14ac:dyDescent="0.35">
      <c r="A284" s="29"/>
      <c r="D284" s="31"/>
      <c r="E284" s="32"/>
      <c r="F284" s="32"/>
      <c r="G284" s="33"/>
      <c r="H284" s="33"/>
      <c r="I284" s="33"/>
      <c r="J284" s="29"/>
      <c r="K284" s="29"/>
      <c r="L284" s="29"/>
      <c r="M284" s="34"/>
      <c r="N284" s="34"/>
      <c r="O284" s="34"/>
      <c r="P284" s="34"/>
      <c r="Q284" s="34"/>
      <c r="R284" s="34"/>
      <c r="S284" s="35"/>
      <c r="T284" s="36"/>
      <c r="U284" s="36"/>
      <c r="V284" s="36"/>
      <c r="W284" s="36"/>
      <c r="X284" s="37"/>
      <c r="Y284" s="37"/>
      <c r="Z284" s="37"/>
      <c r="AA284" s="38"/>
    </row>
    <row r="285" spans="1:27" s="30" customFormat="1" x14ac:dyDescent="0.35">
      <c r="A285" s="29"/>
      <c r="D285" s="31"/>
      <c r="E285" s="32"/>
      <c r="F285" s="32"/>
      <c r="G285" s="33"/>
      <c r="H285" s="33"/>
      <c r="I285" s="33"/>
      <c r="J285" s="29"/>
      <c r="K285" s="29"/>
      <c r="L285" s="29"/>
      <c r="M285" s="34"/>
      <c r="N285" s="34"/>
      <c r="O285" s="34"/>
      <c r="P285" s="34"/>
      <c r="Q285" s="34"/>
      <c r="R285" s="34"/>
      <c r="S285" s="35"/>
      <c r="T285" s="36"/>
      <c r="U285" s="36"/>
      <c r="V285" s="36"/>
      <c r="W285" s="36"/>
      <c r="X285" s="37"/>
      <c r="Y285" s="37"/>
      <c r="Z285" s="37"/>
      <c r="AA285" s="38"/>
    </row>
    <row r="286" spans="1:27" s="30" customFormat="1" x14ac:dyDescent="0.35">
      <c r="A286" s="29"/>
      <c r="D286" s="31"/>
      <c r="E286" s="32"/>
      <c r="F286" s="32"/>
      <c r="G286" s="33"/>
      <c r="H286" s="33"/>
      <c r="I286" s="33"/>
      <c r="J286" s="29"/>
      <c r="K286" s="29"/>
      <c r="L286" s="29"/>
      <c r="M286" s="34"/>
      <c r="N286" s="34"/>
      <c r="O286" s="34"/>
      <c r="P286" s="34"/>
      <c r="Q286" s="34"/>
      <c r="R286" s="34"/>
      <c r="S286" s="35"/>
      <c r="T286" s="36"/>
      <c r="U286" s="36"/>
      <c r="V286" s="36"/>
      <c r="W286" s="36"/>
      <c r="X286" s="37"/>
      <c r="Y286" s="37"/>
      <c r="Z286" s="37"/>
      <c r="AA286" s="38"/>
    </row>
    <row r="287" spans="1:27" s="30" customFormat="1" x14ac:dyDescent="0.35">
      <c r="A287" s="29"/>
      <c r="D287" s="31"/>
      <c r="E287" s="32"/>
      <c r="F287" s="32"/>
      <c r="G287" s="33"/>
      <c r="H287" s="33"/>
      <c r="I287" s="33"/>
      <c r="J287" s="29"/>
      <c r="K287" s="29"/>
      <c r="L287" s="29"/>
      <c r="M287" s="34"/>
      <c r="N287" s="34"/>
      <c r="O287" s="34"/>
      <c r="P287" s="34"/>
      <c r="Q287" s="34"/>
      <c r="R287" s="34"/>
      <c r="S287" s="35"/>
      <c r="T287" s="36"/>
      <c r="U287" s="36"/>
      <c r="V287" s="36"/>
      <c r="W287" s="36"/>
      <c r="X287" s="37"/>
      <c r="Y287" s="37"/>
      <c r="Z287" s="37"/>
      <c r="AA287" s="38"/>
    </row>
    <row r="288" spans="1:27" s="30" customFormat="1" x14ac:dyDescent="0.35">
      <c r="A288" s="29"/>
      <c r="D288" s="31"/>
      <c r="E288" s="32"/>
      <c r="F288" s="32"/>
      <c r="G288" s="33"/>
      <c r="H288" s="33"/>
      <c r="I288" s="33"/>
      <c r="J288" s="29"/>
      <c r="K288" s="29"/>
      <c r="L288" s="29"/>
      <c r="M288" s="34"/>
      <c r="N288" s="34"/>
      <c r="O288" s="34"/>
      <c r="P288" s="34"/>
      <c r="Q288" s="34"/>
      <c r="R288" s="34"/>
      <c r="S288" s="35"/>
      <c r="T288" s="36"/>
      <c r="U288" s="36"/>
      <c r="V288" s="36"/>
      <c r="W288" s="36"/>
      <c r="X288" s="37"/>
      <c r="Y288" s="37"/>
      <c r="Z288" s="37"/>
      <c r="AA288" s="38"/>
    </row>
    <row r="289" spans="1:27" s="30" customFormat="1" x14ac:dyDescent="0.35">
      <c r="A289" s="29"/>
      <c r="D289" s="31"/>
      <c r="E289" s="32"/>
      <c r="F289" s="32"/>
      <c r="G289" s="33"/>
      <c r="H289" s="33"/>
      <c r="I289" s="33"/>
      <c r="J289" s="29"/>
      <c r="K289" s="29"/>
      <c r="L289" s="29"/>
      <c r="M289" s="34"/>
      <c r="N289" s="34"/>
      <c r="O289" s="34"/>
      <c r="P289" s="34"/>
      <c r="Q289" s="34"/>
      <c r="R289" s="34"/>
      <c r="S289" s="35"/>
      <c r="T289" s="36"/>
      <c r="U289" s="36"/>
      <c r="V289" s="36"/>
      <c r="W289" s="36"/>
      <c r="X289" s="37"/>
      <c r="Y289" s="37"/>
      <c r="Z289" s="37"/>
      <c r="AA289" s="38"/>
    </row>
    <row r="290" spans="1:27" s="30" customFormat="1" x14ac:dyDescent="0.35">
      <c r="A290" s="29"/>
      <c r="D290" s="31"/>
      <c r="E290" s="32"/>
      <c r="F290" s="32"/>
      <c r="G290" s="33"/>
      <c r="H290" s="33"/>
      <c r="I290" s="33"/>
      <c r="J290" s="29"/>
      <c r="K290" s="29"/>
      <c r="L290" s="29"/>
      <c r="M290" s="34"/>
      <c r="N290" s="34"/>
      <c r="O290" s="34"/>
      <c r="P290" s="34"/>
      <c r="Q290" s="34"/>
      <c r="R290" s="34"/>
      <c r="S290" s="35"/>
      <c r="T290" s="36"/>
      <c r="U290" s="36"/>
      <c r="V290" s="36"/>
      <c r="W290" s="36"/>
      <c r="X290" s="37"/>
      <c r="Y290" s="37"/>
      <c r="Z290" s="37"/>
      <c r="AA290" s="38"/>
    </row>
    <row r="291" spans="1:27" s="30" customFormat="1" x14ac:dyDescent="0.35">
      <c r="A291" s="29"/>
      <c r="D291" s="31"/>
      <c r="E291" s="32"/>
      <c r="F291" s="32"/>
      <c r="G291" s="33"/>
      <c r="H291" s="33"/>
      <c r="I291" s="33"/>
      <c r="J291" s="29"/>
      <c r="K291" s="29"/>
      <c r="L291" s="29"/>
      <c r="M291" s="34"/>
      <c r="N291" s="34"/>
      <c r="O291" s="34"/>
      <c r="P291" s="34"/>
      <c r="Q291" s="34"/>
      <c r="R291" s="34"/>
      <c r="S291" s="35"/>
      <c r="T291" s="36"/>
      <c r="U291" s="36"/>
      <c r="V291" s="36"/>
      <c r="W291" s="36"/>
      <c r="X291" s="37"/>
      <c r="Y291" s="37"/>
      <c r="Z291" s="37"/>
      <c r="AA291" s="38"/>
    </row>
    <row r="292" spans="1:27" s="30" customFormat="1" x14ac:dyDescent="0.35">
      <c r="A292" s="29"/>
      <c r="D292" s="31"/>
      <c r="E292" s="32"/>
      <c r="F292" s="32"/>
      <c r="G292" s="33"/>
      <c r="H292" s="33"/>
      <c r="I292" s="33"/>
      <c r="J292" s="29"/>
      <c r="K292" s="29"/>
      <c r="L292" s="29"/>
      <c r="M292" s="34"/>
      <c r="N292" s="34"/>
      <c r="O292" s="34"/>
      <c r="P292" s="34"/>
      <c r="Q292" s="34"/>
      <c r="R292" s="34"/>
      <c r="S292" s="35"/>
      <c r="T292" s="36"/>
      <c r="U292" s="36"/>
      <c r="V292" s="36"/>
      <c r="W292" s="36"/>
      <c r="X292" s="37"/>
      <c r="Y292" s="37"/>
      <c r="Z292" s="37"/>
      <c r="AA292" s="38"/>
    </row>
    <row r="293" spans="1:27" s="30" customFormat="1" x14ac:dyDescent="0.35">
      <c r="A293" s="29"/>
      <c r="D293" s="31"/>
      <c r="E293" s="32"/>
      <c r="F293" s="32"/>
      <c r="G293" s="33"/>
      <c r="H293" s="33"/>
      <c r="I293" s="33"/>
      <c r="J293" s="29"/>
      <c r="K293" s="29"/>
      <c r="L293" s="29"/>
      <c r="M293" s="34"/>
      <c r="N293" s="34"/>
      <c r="O293" s="34"/>
      <c r="P293" s="34"/>
      <c r="Q293" s="34"/>
      <c r="R293" s="34"/>
      <c r="S293" s="35"/>
      <c r="T293" s="36"/>
      <c r="U293" s="36"/>
      <c r="V293" s="36"/>
      <c r="W293" s="36"/>
      <c r="X293" s="37"/>
      <c r="Y293" s="37"/>
      <c r="Z293" s="37"/>
      <c r="AA293" s="38"/>
    </row>
    <row r="294" spans="1:27" s="30" customFormat="1" x14ac:dyDescent="0.35">
      <c r="A294" s="29"/>
      <c r="D294" s="31"/>
      <c r="E294" s="32"/>
      <c r="F294" s="32"/>
      <c r="G294" s="33"/>
      <c r="H294" s="33"/>
      <c r="I294" s="33"/>
      <c r="J294" s="29"/>
      <c r="K294" s="29"/>
      <c r="L294" s="29"/>
      <c r="M294" s="34"/>
      <c r="N294" s="34"/>
      <c r="O294" s="34"/>
      <c r="P294" s="34"/>
      <c r="Q294" s="34"/>
      <c r="R294" s="34"/>
      <c r="S294" s="35"/>
      <c r="T294" s="36"/>
      <c r="U294" s="36"/>
      <c r="V294" s="36"/>
      <c r="W294" s="36"/>
      <c r="X294" s="37"/>
      <c r="Y294" s="37"/>
      <c r="Z294" s="37"/>
      <c r="AA294" s="38"/>
    </row>
    <row r="295" spans="1:27" s="30" customFormat="1" x14ac:dyDescent="0.35">
      <c r="A295" s="29"/>
      <c r="D295" s="31"/>
      <c r="E295" s="32"/>
      <c r="F295" s="32"/>
      <c r="G295" s="33"/>
      <c r="H295" s="33"/>
      <c r="I295" s="33"/>
      <c r="J295" s="29"/>
      <c r="K295" s="29"/>
      <c r="L295" s="29"/>
      <c r="M295" s="34"/>
      <c r="N295" s="34"/>
      <c r="O295" s="34"/>
      <c r="P295" s="34"/>
      <c r="Q295" s="34"/>
      <c r="R295" s="34"/>
      <c r="S295" s="35"/>
      <c r="T295" s="36"/>
      <c r="U295" s="36"/>
      <c r="V295" s="36"/>
      <c r="W295" s="36"/>
      <c r="X295" s="37"/>
      <c r="Y295" s="37"/>
      <c r="Z295" s="37"/>
      <c r="AA295" s="38"/>
    </row>
    <row r="296" spans="1:27" s="30" customFormat="1" x14ac:dyDescent="0.35">
      <c r="A296" s="29"/>
      <c r="D296" s="31"/>
      <c r="E296" s="32"/>
      <c r="F296" s="32"/>
      <c r="G296" s="33"/>
      <c r="H296" s="33"/>
      <c r="I296" s="33"/>
      <c r="J296" s="29"/>
      <c r="K296" s="29"/>
      <c r="L296" s="29"/>
      <c r="M296" s="34"/>
      <c r="N296" s="34"/>
      <c r="O296" s="34"/>
      <c r="P296" s="34"/>
      <c r="Q296" s="34"/>
      <c r="R296" s="34"/>
      <c r="S296" s="35"/>
      <c r="T296" s="36"/>
      <c r="U296" s="36"/>
      <c r="V296" s="36"/>
      <c r="W296" s="36"/>
      <c r="X296" s="37"/>
      <c r="Y296" s="37"/>
      <c r="Z296" s="37"/>
      <c r="AA296" s="38"/>
    </row>
    <row r="297" spans="1:27" s="30" customFormat="1" x14ac:dyDescent="0.35">
      <c r="A297" s="29"/>
      <c r="D297" s="31"/>
      <c r="E297" s="32"/>
      <c r="F297" s="32"/>
      <c r="G297" s="33"/>
      <c r="H297" s="33"/>
      <c r="I297" s="33"/>
      <c r="J297" s="29"/>
      <c r="K297" s="29"/>
      <c r="L297" s="29"/>
      <c r="M297" s="34"/>
      <c r="N297" s="34"/>
      <c r="O297" s="34"/>
      <c r="P297" s="34"/>
      <c r="Q297" s="34"/>
      <c r="R297" s="34"/>
      <c r="S297" s="35"/>
      <c r="T297" s="36"/>
      <c r="U297" s="36"/>
      <c r="V297" s="36"/>
      <c r="W297" s="36"/>
      <c r="X297" s="37"/>
      <c r="Y297" s="37"/>
      <c r="Z297" s="37"/>
      <c r="AA297" s="38"/>
    </row>
    <row r="298" spans="1:27" s="30" customFormat="1" x14ac:dyDescent="0.35">
      <c r="A298" s="29"/>
      <c r="D298" s="31"/>
      <c r="E298" s="32"/>
      <c r="F298" s="32"/>
      <c r="G298" s="33"/>
      <c r="H298" s="33"/>
      <c r="I298" s="33"/>
      <c r="J298" s="29"/>
      <c r="K298" s="29"/>
      <c r="L298" s="29"/>
      <c r="M298" s="34"/>
      <c r="N298" s="34"/>
      <c r="O298" s="34"/>
      <c r="P298" s="34"/>
      <c r="Q298" s="34"/>
      <c r="R298" s="34"/>
      <c r="S298" s="35"/>
      <c r="T298" s="36"/>
      <c r="U298" s="36"/>
      <c r="V298" s="36"/>
      <c r="W298" s="36"/>
      <c r="X298" s="37"/>
      <c r="Y298" s="37"/>
      <c r="Z298" s="37"/>
      <c r="AA298" s="38"/>
    </row>
    <row r="299" spans="1:27" s="30" customFormat="1" x14ac:dyDescent="0.35">
      <c r="A299" s="29"/>
      <c r="D299" s="31"/>
      <c r="E299" s="32"/>
      <c r="F299" s="32"/>
      <c r="G299" s="33"/>
      <c r="H299" s="33"/>
      <c r="I299" s="33"/>
      <c r="J299" s="29"/>
      <c r="K299" s="29"/>
      <c r="L299" s="29"/>
      <c r="M299" s="34"/>
      <c r="N299" s="34"/>
      <c r="O299" s="34"/>
      <c r="P299" s="34"/>
      <c r="Q299" s="34"/>
      <c r="R299" s="34"/>
      <c r="S299" s="35"/>
      <c r="T299" s="36"/>
      <c r="U299" s="36"/>
      <c r="V299" s="36"/>
      <c r="W299" s="36"/>
      <c r="X299" s="37"/>
      <c r="Y299" s="37"/>
      <c r="Z299" s="37"/>
      <c r="AA299" s="38"/>
    </row>
    <row r="300" spans="1:27" s="30" customFormat="1" x14ac:dyDescent="0.35">
      <c r="A300" s="29"/>
      <c r="D300" s="31"/>
      <c r="E300" s="32"/>
      <c r="F300" s="32"/>
      <c r="G300" s="33"/>
      <c r="H300" s="33"/>
      <c r="I300" s="33"/>
      <c r="J300" s="29"/>
      <c r="K300" s="29"/>
      <c r="L300" s="29"/>
      <c r="M300" s="34"/>
      <c r="N300" s="34"/>
      <c r="O300" s="34"/>
      <c r="P300" s="34"/>
      <c r="Q300" s="34"/>
      <c r="R300" s="34"/>
      <c r="S300" s="35"/>
      <c r="T300" s="36"/>
      <c r="U300" s="36"/>
      <c r="V300" s="36"/>
      <c r="W300" s="36"/>
      <c r="X300" s="37"/>
      <c r="Y300" s="37"/>
      <c r="Z300" s="37"/>
      <c r="AA300" s="38"/>
    </row>
    <row r="301" spans="1:27" s="30" customFormat="1" x14ac:dyDescent="0.35">
      <c r="A301" s="29"/>
      <c r="D301" s="31"/>
      <c r="E301" s="32"/>
      <c r="F301" s="32"/>
      <c r="G301" s="33"/>
      <c r="H301" s="33"/>
      <c r="I301" s="33"/>
      <c r="J301" s="29"/>
      <c r="K301" s="29"/>
      <c r="L301" s="29"/>
      <c r="M301" s="34"/>
      <c r="N301" s="34"/>
      <c r="O301" s="34"/>
      <c r="P301" s="34"/>
      <c r="Q301" s="34"/>
      <c r="R301" s="34"/>
      <c r="S301" s="35"/>
      <c r="T301" s="36"/>
      <c r="U301" s="36"/>
      <c r="V301" s="36"/>
      <c r="W301" s="36"/>
      <c r="X301" s="37"/>
      <c r="Y301" s="37"/>
      <c r="Z301" s="37"/>
      <c r="AA301" s="38"/>
    </row>
    <row r="302" spans="1:27" s="30" customFormat="1" x14ac:dyDescent="0.35">
      <c r="A302" s="29"/>
      <c r="D302" s="31"/>
      <c r="E302" s="32"/>
      <c r="F302" s="32"/>
      <c r="G302" s="33"/>
      <c r="H302" s="33"/>
      <c r="I302" s="33"/>
      <c r="J302" s="29"/>
      <c r="K302" s="29"/>
      <c r="L302" s="29"/>
      <c r="M302" s="34"/>
      <c r="N302" s="34"/>
      <c r="O302" s="34"/>
      <c r="P302" s="34"/>
      <c r="Q302" s="34"/>
      <c r="R302" s="34"/>
      <c r="S302" s="35"/>
      <c r="T302" s="36"/>
      <c r="U302" s="36"/>
      <c r="V302" s="36"/>
      <c r="W302" s="36"/>
      <c r="X302" s="37"/>
      <c r="Y302" s="37"/>
      <c r="Z302" s="37"/>
      <c r="AA302" s="38"/>
    </row>
    <row r="303" spans="1:27" s="30" customFormat="1" x14ac:dyDescent="0.35">
      <c r="A303" s="29"/>
      <c r="D303" s="31"/>
      <c r="E303" s="32"/>
      <c r="F303" s="32"/>
      <c r="G303" s="33"/>
      <c r="H303" s="33"/>
      <c r="I303" s="33"/>
      <c r="J303" s="29"/>
      <c r="K303" s="29"/>
      <c r="L303" s="29"/>
      <c r="M303" s="34"/>
      <c r="N303" s="34"/>
      <c r="O303" s="34"/>
      <c r="P303" s="34"/>
      <c r="Q303" s="34"/>
      <c r="R303" s="34"/>
      <c r="S303" s="35"/>
      <c r="T303" s="36"/>
      <c r="U303" s="36"/>
      <c r="V303" s="36"/>
      <c r="W303" s="36"/>
      <c r="X303" s="37"/>
      <c r="Y303" s="37"/>
      <c r="Z303" s="37"/>
      <c r="AA303" s="38"/>
    </row>
    <row r="304" spans="1:27" s="30" customFormat="1" x14ac:dyDescent="0.35">
      <c r="A304" s="29"/>
      <c r="D304" s="31"/>
      <c r="E304" s="32"/>
      <c r="F304" s="32"/>
      <c r="G304" s="33"/>
      <c r="H304" s="33"/>
      <c r="I304" s="33"/>
      <c r="J304" s="29"/>
      <c r="K304" s="29"/>
      <c r="L304" s="29"/>
      <c r="M304" s="34"/>
      <c r="N304" s="34"/>
      <c r="O304" s="34"/>
      <c r="P304" s="34"/>
      <c r="Q304" s="34"/>
      <c r="R304" s="34"/>
      <c r="S304" s="35"/>
      <c r="T304" s="36"/>
      <c r="U304" s="36"/>
      <c r="V304" s="36"/>
      <c r="W304" s="36"/>
      <c r="X304" s="37"/>
      <c r="Y304" s="37"/>
      <c r="Z304" s="37"/>
      <c r="AA304" s="38"/>
    </row>
    <row r="305" spans="1:27" s="30" customFormat="1" x14ac:dyDescent="0.35">
      <c r="A305" s="29"/>
      <c r="D305" s="31"/>
      <c r="E305" s="32"/>
      <c r="F305" s="32"/>
      <c r="G305" s="33"/>
      <c r="H305" s="33"/>
      <c r="I305" s="33"/>
      <c r="J305" s="29"/>
      <c r="K305" s="29"/>
      <c r="L305" s="29"/>
      <c r="M305" s="34"/>
      <c r="N305" s="34"/>
      <c r="O305" s="34"/>
      <c r="P305" s="34"/>
      <c r="Q305" s="34"/>
      <c r="R305" s="34"/>
      <c r="S305" s="35"/>
      <c r="T305" s="36"/>
      <c r="U305" s="36"/>
      <c r="V305" s="36"/>
      <c r="W305" s="36"/>
      <c r="X305" s="37"/>
      <c r="Y305" s="37"/>
      <c r="Z305" s="37"/>
      <c r="AA305" s="38"/>
    </row>
    <row r="306" spans="1:27" s="30" customFormat="1" x14ac:dyDescent="0.35">
      <c r="A306" s="29"/>
      <c r="D306" s="31"/>
      <c r="E306" s="32"/>
      <c r="F306" s="32"/>
      <c r="G306" s="33"/>
      <c r="H306" s="33"/>
      <c r="I306" s="33"/>
      <c r="J306" s="29"/>
      <c r="K306" s="29"/>
      <c r="L306" s="29"/>
      <c r="M306" s="34"/>
      <c r="N306" s="34"/>
      <c r="O306" s="34"/>
      <c r="P306" s="34"/>
      <c r="Q306" s="34"/>
      <c r="R306" s="34"/>
      <c r="S306" s="35"/>
      <c r="T306" s="36"/>
      <c r="U306" s="36"/>
      <c r="V306" s="36"/>
      <c r="W306" s="36"/>
      <c r="X306" s="37"/>
      <c r="Y306" s="37"/>
      <c r="Z306" s="37"/>
      <c r="AA306" s="38"/>
    </row>
    <row r="307" spans="1:27" s="30" customFormat="1" x14ac:dyDescent="0.35">
      <c r="A307" s="29"/>
      <c r="D307" s="31"/>
      <c r="E307" s="32"/>
      <c r="F307" s="32"/>
      <c r="G307" s="33"/>
      <c r="H307" s="33"/>
      <c r="I307" s="33"/>
      <c r="J307" s="29"/>
      <c r="K307" s="29"/>
      <c r="L307" s="29"/>
      <c r="M307" s="34"/>
      <c r="N307" s="34"/>
      <c r="O307" s="34"/>
      <c r="P307" s="34"/>
      <c r="Q307" s="34"/>
      <c r="R307" s="34"/>
      <c r="S307" s="35"/>
      <c r="T307" s="36"/>
      <c r="U307" s="36"/>
      <c r="V307" s="36"/>
      <c r="W307" s="36"/>
      <c r="X307" s="37"/>
      <c r="Y307" s="37"/>
      <c r="Z307" s="37"/>
      <c r="AA307" s="38"/>
    </row>
    <row r="308" spans="1:27" s="30" customFormat="1" x14ac:dyDescent="0.35">
      <c r="A308" s="29"/>
      <c r="D308" s="31"/>
      <c r="E308" s="32"/>
      <c r="F308" s="32"/>
      <c r="G308" s="33"/>
      <c r="H308" s="33"/>
      <c r="I308" s="33"/>
      <c r="J308" s="29"/>
      <c r="K308" s="29"/>
      <c r="L308" s="29"/>
      <c r="M308" s="34"/>
      <c r="N308" s="34"/>
      <c r="O308" s="34"/>
      <c r="P308" s="34"/>
      <c r="Q308" s="34"/>
      <c r="R308" s="34"/>
      <c r="S308" s="35"/>
      <c r="T308" s="36"/>
      <c r="U308" s="36"/>
      <c r="V308" s="36"/>
      <c r="W308" s="36"/>
      <c r="X308" s="37"/>
      <c r="Y308" s="37"/>
      <c r="Z308" s="37"/>
      <c r="AA308" s="38"/>
    </row>
    <row r="309" spans="1:27" s="30" customFormat="1" x14ac:dyDescent="0.35">
      <c r="A309" s="29"/>
      <c r="D309" s="31"/>
      <c r="E309" s="32"/>
      <c r="F309" s="32"/>
      <c r="G309" s="33"/>
      <c r="H309" s="33"/>
      <c r="I309" s="33"/>
      <c r="J309" s="29"/>
      <c r="K309" s="29"/>
      <c r="L309" s="29"/>
      <c r="M309" s="34"/>
      <c r="N309" s="34"/>
      <c r="O309" s="34"/>
      <c r="P309" s="34"/>
      <c r="Q309" s="34"/>
      <c r="R309" s="34"/>
      <c r="S309" s="35"/>
      <c r="T309" s="36"/>
      <c r="U309" s="36"/>
      <c r="V309" s="36"/>
      <c r="W309" s="36"/>
      <c r="X309" s="37"/>
      <c r="Y309" s="37"/>
      <c r="Z309" s="37"/>
      <c r="AA309" s="38"/>
    </row>
    <row r="310" spans="1:27" s="30" customFormat="1" x14ac:dyDescent="0.35">
      <c r="A310" s="29"/>
      <c r="D310" s="31"/>
      <c r="E310" s="32"/>
      <c r="F310" s="32"/>
      <c r="G310" s="33"/>
      <c r="H310" s="33"/>
      <c r="I310" s="33"/>
      <c r="J310" s="29"/>
      <c r="K310" s="29"/>
      <c r="L310" s="29"/>
      <c r="M310" s="34"/>
      <c r="N310" s="34"/>
      <c r="O310" s="34"/>
      <c r="P310" s="34"/>
      <c r="Q310" s="34"/>
      <c r="R310" s="34"/>
      <c r="S310" s="35"/>
      <c r="T310" s="36"/>
      <c r="U310" s="36"/>
      <c r="V310" s="36"/>
      <c r="W310" s="36"/>
      <c r="X310" s="37"/>
      <c r="Y310" s="37"/>
      <c r="Z310" s="37"/>
      <c r="AA310" s="38"/>
    </row>
    <row r="311" spans="1:27" s="30" customFormat="1" x14ac:dyDescent="0.35">
      <c r="A311" s="29"/>
      <c r="D311" s="31"/>
      <c r="E311" s="32"/>
      <c r="F311" s="32"/>
      <c r="G311" s="33"/>
      <c r="H311" s="33"/>
      <c r="I311" s="33"/>
      <c r="J311" s="29"/>
      <c r="K311" s="29"/>
      <c r="L311" s="29"/>
      <c r="M311" s="34"/>
      <c r="N311" s="34"/>
      <c r="O311" s="34"/>
      <c r="P311" s="34"/>
      <c r="Q311" s="34"/>
      <c r="R311" s="34"/>
      <c r="S311" s="35"/>
      <c r="T311" s="36"/>
      <c r="U311" s="36"/>
      <c r="V311" s="36"/>
      <c r="W311" s="36"/>
      <c r="X311" s="37"/>
      <c r="Y311" s="37"/>
      <c r="Z311" s="37"/>
      <c r="AA311" s="38"/>
    </row>
    <row r="312" spans="1:27" s="30" customFormat="1" x14ac:dyDescent="0.35">
      <c r="A312" s="29"/>
      <c r="D312" s="31"/>
      <c r="E312" s="32"/>
      <c r="F312" s="32"/>
      <c r="G312" s="33"/>
      <c r="H312" s="33"/>
      <c r="I312" s="33"/>
      <c r="J312" s="29"/>
      <c r="K312" s="29"/>
      <c r="L312" s="29"/>
      <c r="M312" s="34"/>
      <c r="N312" s="34"/>
      <c r="O312" s="34"/>
      <c r="P312" s="34"/>
      <c r="Q312" s="34"/>
      <c r="R312" s="34"/>
      <c r="S312" s="35"/>
      <c r="T312" s="36"/>
      <c r="U312" s="36"/>
      <c r="V312" s="36"/>
      <c r="W312" s="36"/>
      <c r="X312" s="37"/>
      <c r="Y312" s="37"/>
      <c r="Z312" s="37"/>
      <c r="AA312" s="38"/>
    </row>
    <row r="313" spans="1:27" s="30" customFormat="1" x14ac:dyDescent="0.35">
      <c r="A313" s="29"/>
      <c r="D313" s="31"/>
      <c r="E313" s="32"/>
      <c r="F313" s="32"/>
      <c r="G313" s="33"/>
      <c r="H313" s="33"/>
      <c r="I313" s="33"/>
      <c r="J313" s="29"/>
      <c r="K313" s="29"/>
      <c r="L313" s="29"/>
      <c r="M313" s="34"/>
      <c r="N313" s="34"/>
      <c r="O313" s="34"/>
      <c r="P313" s="34"/>
      <c r="Q313" s="34"/>
      <c r="R313" s="34"/>
      <c r="S313" s="35"/>
      <c r="T313" s="36"/>
      <c r="U313" s="36"/>
      <c r="V313" s="36"/>
      <c r="W313" s="36"/>
      <c r="X313" s="37"/>
      <c r="Y313" s="37"/>
      <c r="Z313" s="37"/>
      <c r="AA313" s="38"/>
    </row>
    <row r="314" spans="1:27" s="30" customFormat="1" x14ac:dyDescent="0.35">
      <c r="A314" s="29"/>
      <c r="D314" s="31"/>
      <c r="E314" s="32"/>
      <c r="F314" s="32"/>
      <c r="G314" s="33"/>
      <c r="H314" s="33"/>
      <c r="I314" s="33"/>
      <c r="J314" s="29"/>
      <c r="K314" s="29"/>
      <c r="L314" s="29"/>
      <c r="M314" s="34"/>
      <c r="N314" s="34"/>
      <c r="O314" s="34"/>
      <c r="P314" s="34"/>
      <c r="Q314" s="34"/>
      <c r="R314" s="34"/>
      <c r="S314" s="35"/>
      <c r="T314" s="36"/>
      <c r="U314" s="36"/>
      <c r="V314" s="36"/>
      <c r="W314" s="36"/>
      <c r="X314" s="37"/>
      <c r="Y314" s="37"/>
      <c r="Z314" s="37"/>
      <c r="AA314" s="38"/>
    </row>
    <row r="315" spans="1:27" s="30" customFormat="1" x14ac:dyDescent="0.35">
      <c r="A315" s="29"/>
      <c r="D315" s="31"/>
      <c r="E315" s="32"/>
      <c r="F315" s="32"/>
      <c r="G315" s="33"/>
      <c r="H315" s="33"/>
      <c r="I315" s="33"/>
      <c r="J315" s="29"/>
      <c r="K315" s="29"/>
      <c r="L315" s="29"/>
      <c r="M315" s="34"/>
      <c r="N315" s="34"/>
      <c r="O315" s="34"/>
      <c r="P315" s="34"/>
      <c r="Q315" s="34"/>
      <c r="R315" s="34"/>
      <c r="S315" s="35"/>
      <c r="T315" s="36"/>
      <c r="U315" s="36"/>
      <c r="V315" s="36"/>
      <c r="W315" s="36"/>
      <c r="X315" s="37"/>
      <c r="Y315" s="37"/>
      <c r="Z315" s="37"/>
      <c r="AA315" s="38"/>
    </row>
    <row r="316" spans="1:27" s="30" customFormat="1" x14ac:dyDescent="0.35">
      <c r="A316" s="29"/>
      <c r="D316" s="31"/>
      <c r="E316" s="32"/>
      <c r="F316" s="32"/>
      <c r="G316" s="33"/>
      <c r="H316" s="33"/>
      <c r="I316" s="33"/>
      <c r="J316" s="29"/>
      <c r="K316" s="29"/>
      <c r="L316" s="29"/>
      <c r="M316" s="34"/>
      <c r="N316" s="34"/>
      <c r="O316" s="34"/>
      <c r="P316" s="34"/>
      <c r="Q316" s="34"/>
      <c r="R316" s="34"/>
      <c r="S316" s="35"/>
      <c r="T316" s="36"/>
      <c r="U316" s="36"/>
      <c r="V316" s="36"/>
      <c r="W316" s="36"/>
      <c r="X316" s="37"/>
      <c r="Y316" s="37"/>
      <c r="Z316" s="37"/>
      <c r="AA316" s="38"/>
    </row>
    <row r="317" spans="1:27" s="30" customFormat="1" x14ac:dyDescent="0.35">
      <c r="A317" s="29"/>
      <c r="D317" s="31"/>
      <c r="E317" s="32"/>
      <c r="F317" s="32"/>
      <c r="G317" s="33"/>
      <c r="H317" s="33"/>
      <c r="I317" s="33"/>
      <c r="J317" s="29"/>
      <c r="K317" s="29"/>
      <c r="L317" s="29"/>
      <c r="M317" s="34"/>
      <c r="N317" s="34"/>
      <c r="O317" s="34"/>
      <c r="P317" s="34"/>
      <c r="Q317" s="34"/>
      <c r="R317" s="34"/>
      <c r="S317" s="35"/>
      <c r="T317" s="36"/>
      <c r="U317" s="36"/>
      <c r="V317" s="36"/>
      <c r="W317" s="36"/>
      <c r="X317" s="37"/>
      <c r="Y317" s="37"/>
      <c r="Z317" s="37"/>
      <c r="AA317" s="38"/>
    </row>
    <row r="318" spans="1:27" s="30" customFormat="1" x14ac:dyDescent="0.35">
      <c r="A318" s="29"/>
      <c r="D318" s="31"/>
      <c r="E318" s="32"/>
      <c r="F318" s="32"/>
      <c r="G318" s="33"/>
      <c r="H318" s="33"/>
      <c r="I318" s="33"/>
      <c r="J318" s="29"/>
      <c r="K318" s="29"/>
      <c r="L318" s="29"/>
      <c r="M318" s="34"/>
      <c r="N318" s="34"/>
      <c r="O318" s="34"/>
      <c r="P318" s="34"/>
      <c r="Q318" s="34"/>
      <c r="R318" s="34"/>
      <c r="S318" s="35"/>
      <c r="T318" s="36"/>
      <c r="U318" s="36"/>
      <c r="V318" s="36"/>
      <c r="W318" s="36"/>
      <c r="X318" s="37"/>
      <c r="Y318" s="37"/>
      <c r="Z318" s="37"/>
      <c r="AA318" s="38"/>
    </row>
    <row r="319" spans="1:27" s="30" customFormat="1" x14ac:dyDescent="0.35">
      <c r="A319" s="29"/>
      <c r="D319" s="31"/>
      <c r="E319" s="32"/>
      <c r="F319" s="32"/>
      <c r="G319" s="33"/>
      <c r="H319" s="33"/>
      <c r="I319" s="33"/>
      <c r="J319" s="29"/>
      <c r="K319" s="29"/>
      <c r="L319" s="29"/>
      <c r="M319" s="34"/>
      <c r="N319" s="34"/>
      <c r="O319" s="34"/>
      <c r="P319" s="34"/>
      <c r="Q319" s="34"/>
      <c r="R319" s="34"/>
      <c r="S319" s="35"/>
      <c r="T319" s="36"/>
      <c r="U319" s="36"/>
      <c r="V319" s="36"/>
      <c r="W319" s="36"/>
      <c r="X319" s="37"/>
      <c r="Y319" s="37"/>
      <c r="Z319" s="37"/>
      <c r="AA319" s="38"/>
    </row>
    <row r="320" spans="1:27" s="30" customFormat="1" x14ac:dyDescent="0.35">
      <c r="A320" s="29"/>
      <c r="D320" s="31"/>
      <c r="E320" s="32"/>
      <c r="F320" s="32"/>
      <c r="G320" s="33"/>
      <c r="H320" s="33"/>
      <c r="I320" s="33"/>
      <c r="J320" s="29"/>
      <c r="K320" s="29"/>
      <c r="L320" s="29"/>
      <c r="M320" s="34"/>
      <c r="N320" s="34"/>
      <c r="O320" s="34"/>
      <c r="P320" s="34"/>
      <c r="Q320" s="34"/>
      <c r="R320" s="34"/>
      <c r="S320" s="35"/>
      <c r="T320" s="36"/>
      <c r="U320" s="36"/>
      <c r="V320" s="36"/>
      <c r="W320" s="36"/>
      <c r="X320" s="37"/>
      <c r="Y320" s="37"/>
      <c r="Z320" s="37"/>
      <c r="AA320" s="38"/>
    </row>
    <row r="321" spans="1:27" s="30" customFormat="1" x14ac:dyDescent="0.35">
      <c r="A321" s="29"/>
      <c r="D321" s="31"/>
      <c r="E321" s="32"/>
      <c r="F321" s="32"/>
      <c r="G321" s="33"/>
      <c r="H321" s="33"/>
      <c r="I321" s="33"/>
      <c r="J321" s="29"/>
      <c r="K321" s="29"/>
      <c r="L321" s="29"/>
      <c r="M321" s="34"/>
      <c r="N321" s="34"/>
      <c r="O321" s="34"/>
      <c r="P321" s="34"/>
      <c r="Q321" s="34"/>
      <c r="R321" s="34"/>
      <c r="S321" s="35"/>
      <c r="T321" s="36"/>
      <c r="U321" s="36"/>
      <c r="V321" s="36"/>
      <c r="W321" s="36"/>
      <c r="X321" s="37"/>
      <c r="Y321" s="37"/>
      <c r="Z321" s="37"/>
      <c r="AA321" s="38"/>
    </row>
    <row r="322" spans="1:27" s="30" customFormat="1" x14ac:dyDescent="0.35">
      <c r="A322" s="29"/>
      <c r="D322" s="31"/>
      <c r="E322" s="32"/>
      <c r="F322" s="32"/>
      <c r="G322" s="33"/>
      <c r="H322" s="33"/>
      <c r="I322" s="33"/>
      <c r="J322" s="29"/>
      <c r="K322" s="29"/>
      <c r="L322" s="29"/>
      <c r="M322" s="34"/>
      <c r="N322" s="34"/>
      <c r="O322" s="34"/>
      <c r="P322" s="34"/>
      <c r="Q322" s="34"/>
      <c r="R322" s="34"/>
      <c r="S322" s="35"/>
      <c r="T322" s="36"/>
      <c r="U322" s="36"/>
      <c r="V322" s="36"/>
      <c r="W322" s="36"/>
      <c r="X322" s="37"/>
      <c r="Y322" s="37"/>
      <c r="Z322" s="37"/>
      <c r="AA322" s="38"/>
    </row>
    <row r="323" spans="1:27" s="30" customFormat="1" x14ac:dyDescent="0.35">
      <c r="A323" s="29"/>
      <c r="D323" s="31"/>
      <c r="E323" s="32"/>
      <c r="F323" s="32"/>
      <c r="G323" s="33"/>
      <c r="H323" s="33"/>
      <c r="I323" s="33"/>
      <c r="J323" s="29"/>
      <c r="K323" s="29"/>
      <c r="L323" s="29"/>
      <c r="M323" s="34"/>
      <c r="N323" s="34"/>
      <c r="O323" s="34"/>
      <c r="P323" s="34"/>
      <c r="Q323" s="34"/>
      <c r="R323" s="34"/>
      <c r="S323" s="35"/>
      <c r="T323" s="36"/>
      <c r="U323" s="36"/>
      <c r="V323" s="36"/>
      <c r="W323" s="36"/>
      <c r="X323" s="37"/>
      <c r="Y323" s="37"/>
      <c r="Z323" s="37"/>
      <c r="AA323" s="38"/>
    </row>
    <row r="324" spans="1:27" s="30" customFormat="1" x14ac:dyDescent="0.35">
      <c r="A324" s="29"/>
      <c r="D324" s="31"/>
      <c r="E324" s="32"/>
      <c r="F324" s="32"/>
      <c r="G324" s="33"/>
      <c r="H324" s="33"/>
      <c r="I324" s="33"/>
      <c r="J324" s="29"/>
      <c r="K324" s="29"/>
      <c r="L324" s="29"/>
      <c r="M324" s="34"/>
      <c r="N324" s="34"/>
      <c r="O324" s="34"/>
      <c r="P324" s="34"/>
      <c r="Q324" s="34"/>
      <c r="R324" s="34"/>
      <c r="S324" s="35"/>
      <c r="T324" s="36"/>
      <c r="U324" s="36"/>
      <c r="V324" s="36"/>
      <c r="W324" s="36"/>
      <c r="X324" s="37"/>
      <c r="Y324" s="37"/>
      <c r="Z324" s="37"/>
      <c r="AA324" s="38"/>
    </row>
    <row r="325" spans="1:27" s="30" customFormat="1" x14ac:dyDescent="0.35">
      <c r="A325" s="29"/>
      <c r="D325" s="31"/>
      <c r="E325" s="32"/>
      <c r="F325" s="32"/>
      <c r="G325" s="33"/>
      <c r="H325" s="33"/>
      <c r="I325" s="33"/>
      <c r="J325" s="29"/>
      <c r="K325" s="29"/>
      <c r="L325" s="29"/>
      <c r="M325" s="34"/>
      <c r="N325" s="34"/>
      <c r="O325" s="34"/>
      <c r="P325" s="34"/>
      <c r="Q325" s="34"/>
      <c r="R325" s="34"/>
      <c r="S325" s="35"/>
      <c r="T325" s="36"/>
      <c r="U325" s="36"/>
      <c r="V325" s="36"/>
      <c r="W325" s="36"/>
      <c r="X325" s="37"/>
      <c r="Y325" s="37"/>
      <c r="Z325" s="37"/>
      <c r="AA325" s="38"/>
    </row>
    <row r="326" spans="1:27" s="30" customFormat="1" x14ac:dyDescent="0.35">
      <c r="A326" s="29"/>
      <c r="D326" s="31"/>
      <c r="E326" s="32"/>
      <c r="F326" s="32"/>
      <c r="G326" s="33"/>
      <c r="H326" s="33"/>
      <c r="I326" s="33"/>
      <c r="J326" s="29"/>
      <c r="K326" s="29"/>
      <c r="L326" s="29"/>
      <c r="M326" s="34"/>
      <c r="N326" s="34"/>
      <c r="O326" s="34"/>
      <c r="P326" s="34"/>
      <c r="Q326" s="34"/>
      <c r="R326" s="34"/>
      <c r="S326" s="35"/>
      <c r="T326" s="36"/>
      <c r="U326" s="36"/>
      <c r="V326" s="36"/>
      <c r="W326" s="36"/>
      <c r="X326" s="37"/>
      <c r="Y326" s="37"/>
      <c r="Z326" s="37"/>
      <c r="AA326" s="38"/>
    </row>
  </sheetData>
  <mergeCells count="36">
    <mergeCell ref="A111:C111"/>
    <mergeCell ref="A1:R1"/>
    <mergeCell ref="T4:X4"/>
    <mergeCell ref="C5:C6"/>
    <mergeCell ref="D5:D6"/>
    <mergeCell ref="G5:G6"/>
    <mergeCell ref="H5:H6"/>
    <mergeCell ref="I5:I6"/>
    <mergeCell ref="O5:O6"/>
    <mergeCell ref="R5:R6"/>
    <mergeCell ref="Q5:Q6"/>
    <mergeCell ref="K5:K6"/>
    <mergeCell ref="L5:L6"/>
    <mergeCell ref="M5:M6"/>
    <mergeCell ref="N5:N6"/>
    <mergeCell ref="J5:J6"/>
    <mergeCell ref="B2:S2"/>
    <mergeCell ref="A3:A6"/>
    <mergeCell ref="C3:C4"/>
    <mergeCell ref="D3:D4"/>
    <mergeCell ref="E3:F4"/>
    <mergeCell ref="G3:I3"/>
    <mergeCell ref="G4:I4"/>
    <mergeCell ref="J3:L3"/>
    <mergeCell ref="M3:O4"/>
    <mergeCell ref="P3:R4"/>
    <mergeCell ref="P5:P6"/>
    <mergeCell ref="S3:S6"/>
    <mergeCell ref="J4:L4"/>
    <mergeCell ref="M91:N91"/>
    <mergeCell ref="M92:N92"/>
    <mergeCell ref="M93:N93"/>
    <mergeCell ref="A90:B90"/>
    <mergeCell ref="B86:O86"/>
    <mergeCell ref="B87:O87"/>
    <mergeCell ref="B88:O88"/>
  </mergeCells>
  <pageMargins left="0.15748031496062992" right="0.15748031496062992" top="0.39370078740157483" bottom="0.23622047244094491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workbookViewId="0">
      <selection activeCell="A27" sqref="A27:XFD27"/>
    </sheetView>
  </sheetViews>
  <sheetFormatPr defaultRowHeight="20.25" x14ac:dyDescent="0.3"/>
  <cols>
    <col min="1" max="1" width="32.5" style="40" customWidth="1"/>
    <col min="2" max="2" width="9" style="53"/>
    <col min="3" max="8" width="9" style="40"/>
    <col min="9" max="9" width="9" style="63"/>
    <col min="10" max="12" width="9" style="40"/>
    <col min="13" max="13" width="9" style="63"/>
    <col min="14" max="16" width="9" style="40"/>
    <col min="17" max="17" width="9" style="63"/>
    <col min="18" max="19" width="9" style="40"/>
    <col min="20" max="22" width="15" style="40" customWidth="1"/>
    <col min="23" max="16384" width="9" style="40"/>
  </cols>
  <sheetData>
    <row r="1" spans="1:24" x14ac:dyDescent="0.3">
      <c r="A1" s="813" t="s">
        <v>87</v>
      </c>
      <c r="B1" s="813"/>
      <c r="C1" s="814" t="s">
        <v>73</v>
      </c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64"/>
      <c r="R1" s="39"/>
      <c r="S1" s="39"/>
    </row>
    <row r="3" spans="1:24" x14ac:dyDescent="0.3">
      <c r="A3" s="815" t="s">
        <v>74</v>
      </c>
      <c r="B3" s="41" t="s">
        <v>75</v>
      </c>
      <c r="C3" s="818" t="s">
        <v>76</v>
      </c>
      <c r="D3" s="819"/>
      <c r="E3" s="819"/>
      <c r="F3" s="819"/>
      <c r="G3" s="820"/>
      <c r="H3" s="818" t="s">
        <v>88</v>
      </c>
      <c r="I3" s="819"/>
      <c r="J3" s="819"/>
      <c r="K3" s="819"/>
      <c r="L3" s="819"/>
      <c r="M3" s="819"/>
      <c r="N3" s="819"/>
      <c r="O3" s="819"/>
      <c r="P3" s="819"/>
      <c r="Q3" s="819"/>
      <c r="R3" s="819"/>
      <c r="S3" s="820"/>
      <c r="T3" s="812" t="s">
        <v>90</v>
      </c>
      <c r="U3" s="812"/>
      <c r="V3" s="812"/>
    </row>
    <row r="4" spans="1:24" x14ac:dyDescent="0.3">
      <c r="A4" s="816"/>
      <c r="B4" s="42" t="s">
        <v>74</v>
      </c>
      <c r="C4" s="41" t="s">
        <v>14</v>
      </c>
      <c r="D4" s="43" t="s">
        <v>77</v>
      </c>
      <c r="E4" s="44" t="s">
        <v>78</v>
      </c>
      <c r="F4" s="44" t="s">
        <v>45</v>
      </c>
      <c r="G4" s="44" t="s">
        <v>45</v>
      </c>
      <c r="H4" s="820">
        <v>2561</v>
      </c>
      <c r="I4" s="812"/>
      <c r="J4" s="812"/>
      <c r="K4" s="812"/>
      <c r="L4" s="812">
        <v>2562</v>
      </c>
      <c r="M4" s="812"/>
      <c r="N4" s="812"/>
      <c r="O4" s="812"/>
      <c r="P4" s="812">
        <v>2563</v>
      </c>
      <c r="Q4" s="812"/>
      <c r="R4" s="812"/>
      <c r="S4" s="812"/>
      <c r="T4" s="46">
        <v>2561</v>
      </c>
      <c r="U4" s="46">
        <v>2562</v>
      </c>
      <c r="V4" s="46">
        <v>2563</v>
      </c>
    </row>
    <row r="5" spans="1:24" x14ac:dyDescent="0.3">
      <c r="A5" s="817"/>
      <c r="B5" s="45"/>
      <c r="C5" s="45" t="s">
        <v>79</v>
      </c>
      <c r="D5" s="48" t="s">
        <v>74</v>
      </c>
      <c r="E5" s="49" t="s">
        <v>80</v>
      </c>
      <c r="F5" s="49" t="s">
        <v>81</v>
      </c>
      <c r="G5" s="50" t="s">
        <v>82</v>
      </c>
      <c r="H5" s="51" t="s">
        <v>83</v>
      </c>
      <c r="I5" s="61" t="s">
        <v>84</v>
      </c>
      <c r="J5" s="52" t="s">
        <v>85</v>
      </c>
      <c r="K5" s="52" t="s">
        <v>86</v>
      </c>
      <c r="L5" s="51" t="s">
        <v>83</v>
      </c>
      <c r="M5" s="61" t="s">
        <v>84</v>
      </c>
      <c r="N5" s="52" t="s">
        <v>85</v>
      </c>
      <c r="O5" s="52" t="s">
        <v>86</v>
      </c>
      <c r="P5" s="51" t="s">
        <v>83</v>
      </c>
      <c r="Q5" s="61" t="s">
        <v>84</v>
      </c>
      <c r="R5" s="52" t="s">
        <v>85</v>
      </c>
      <c r="S5" s="52" t="s">
        <v>86</v>
      </c>
      <c r="T5" s="60"/>
      <c r="U5" s="60"/>
      <c r="V5" s="60"/>
    </row>
    <row r="6" spans="1:24" x14ac:dyDescent="0.3">
      <c r="A6" s="54" t="s">
        <v>62</v>
      </c>
      <c r="B6" s="52"/>
      <c r="C6" s="59">
        <v>35760</v>
      </c>
      <c r="D6" s="59">
        <v>7000</v>
      </c>
      <c r="E6" s="59">
        <v>7000</v>
      </c>
      <c r="F6" s="59">
        <f>+C6+D6+E6</f>
        <v>49760</v>
      </c>
      <c r="G6" s="59">
        <f>+F6*12</f>
        <v>597120</v>
      </c>
      <c r="H6" s="59">
        <f>+C6</f>
        <v>35760</v>
      </c>
      <c r="I6" s="62">
        <v>37130</v>
      </c>
      <c r="J6" s="59">
        <f>+I6-H6</f>
        <v>1370</v>
      </c>
      <c r="K6" s="59">
        <f>+J6*12</f>
        <v>16440</v>
      </c>
      <c r="L6" s="59">
        <f>+I6</f>
        <v>37130</v>
      </c>
      <c r="M6" s="62">
        <v>38500</v>
      </c>
      <c r="N6" s="59">
        <f>+M6-L6</f>
        <v>1370</v>
      </c>
      <c r="O6" s="59">
        <f>+N6*12</f>
        <v>16440</v>
      </c>
      <c r="P6" s="59">
        <f>+M6</f>
        <v>38500</v>
      </c>
      <c r="Q6" s="62">
        <v>39880</v>
      </c>
      <c r="R6" s="59">
        <f>+Q6-P6</f>
        <v>1380</v>
      </c>
      <c r="S6" s="59">
        <f>+R6*12</f>
        <v>16560</v>
      </c>
      <c r="T6" s="59">
        <f>+G6+K6</f>
        <v>613560</v>
      </c>
      <c r="U6" s="59">
        <f>+T6+O6</f>
        <v>630000</v>
      </c>
      <c r="V6" s="59">
        <f>+U6+S6</f>
        <v>646560</v>
      </c>
    </row>
    <row r="7" spans="1:24" x14ac:dyDescent="0.3">
      <c r="A7" s="55" t="s">
        <v>63</v>
      </c>
      <c r="B7" s="52"/>
      <c r="C7" s="59">
        <v>28560</v>
      </c>
      <c r="D7" s="59">
        <v>3500</v>
      </c>
      <c r="E7" s="59">
        <v>0</v>
      </c>
      <c r="F7" s="59">
        <f t="shared" ref="F7:F38" si="0">+C7+D7+E7</f>
        <v>32060</v>
      </c>
      <c r="G7" s="59">
        <f t="shared" ref="G7:G38" si="1">+F7*12</f>
        <v>384720</v>
      </c>
      <c r="H7" s="59">
        <f t="shared" ref="H7:H38" si="2">+C7</f>
        <v>28560</v>
      </c>
      <c r="I7" s="62">
        <v>29680</v>
      </c>
      <c r="J7" s="59">
        <f t="shared" ref="J7:J37" si="3">+I7-H7</f>
        <v>1120</v>
      </c>
      <c r="K7" s="59">
        <f t="shared" ref="K7:K37" si="4">+J7*12</f>
        <v>13440</v>
      </c>
      <c r="L7" s="59">
        <f t="shared" ref="L7:L37" si="5">+I7</f>
        <v>29680</v>
      </c>
      <c r="M7" s="62">
        <v>30790</v>
      </c>
      <c r="N7" s="59">
        <f t="shared" ref="N7:N37" si="6">+M7-L7</f>
        <v>1110</v>
      </c>
      <c r="O7" s="59">
        <f t="shared" ref="O7:O37" si="7">+N7*12</f>
        <v>13320</v>
      </c>
      <c r="P7" s="59">
        <f t="shared" ref="P7:P37" si="8">+M7</f>
        <v>30790</v>
      </c>
      <c r="Q7" s="62">
        <v>31880</v>
      </c>
      <c r="R7" s="59">
        <f t="shared" ref="R7:R37" si="9">+Q7-P7</f>
        <v>1090</v>
      </c>
      <c r="S7" s="59">
        <f t="shared" ref="S7:S37" si="10">+R7*12</f>
        <v>13080</v>
      </c>
      <c r="T7" s="59">
        <f t="shared" ref="T7:T37" si="11">+G7+K7</f>
        <v>398160</v>
      </c>
      <c r="U7" s="59">
        <f t="shared" ref="U7:U37" si="12">+T7+O7</f>
        <v>411480</v>
      </c>
      <c r="V7" s="59">
        <f t="shared" ref="V7:V37" si="13">+U7+S7</f>
        <v>424560</v>
      </c>
    </row>
    <row r="8" spans="1:24" s="68" customFormat="1" x14ac:dyDescent="0.3">
      <c r="A8" s="66" t="s">
        <v>24</v>
      </c>
      <c r="B8" s="67" t="s">
        <v>89</v>
      </c>
      <c r="C8" s="65">
        <v>29610</v>
      </c>
      <c r="D8" s="65">
        <v>0</v>
      </c>
      <c r="E8" s="65">
        <v>0</v>
      </c>
      <c r="F8" s="62">
        <f t="shared" si="0"/>
        <v>29610</v>
      </c>
      <c r="G8" s="65">
        <f t="shared" si="1"/>
        <v>355320</v>
      </c>
      <c r="H8" s="65">
        <f t="shared" si="2"/>
        <v>29610</v>
      </c>
      <c r="I8" s="65"/>
      <c r="J8" s="65"/>
      <c r="K8" s="65">
        <v>12000</v>
      </c>
      <c r="L8" s="65"/>
      <c r="M8" s="65"/>
      <c r="N8" s="65"/>
      <c r="O8" s="65">
        <v>12000</v>
      </c>
      <c r="P8" s="65"/>
      <c r="Q8" s="65"/>
      <c r="R8" s="65"/>
      <c r="S8" s="65">
        <v>12000</v>
      </c>
      <c r="T8" s="65">
        <f>+G8+K8</f>
        <v>367320</v>
      </c>
      <c r="U8" s="65">
        <f>+T8+O8</f>
        <v>379320</v>
      </c>
      <c r="V8" s="65">
        <f>+U8+O8</f>
        <v>391320</v>
      </c>
    </row>
    <row r="9" spans="1:24" x14ac:dyDescent="0.3">
      <c r="A9" s="57" t="s">
        <v>64</v>
      </c>
      <c r="B9" s="52"/>
      <c r="C9" s="59"/>
      <c r="D9" s="59"/>
      <c r="E9" s="59"/>
      <c r="F9" s="59"/>
      <c r="G9" s="59"/>
      <c r="H9" s="59"/>
      <c r="I9" s="62"/>
      <c r="J9" s="59"/>
      <c r="K9" s="59"/>
      <c r="L9" s="59"/>
      <c r="M9" s="62"/>
      <c r="N9" s="59"/>
      <c r="O9" s="59"/>
      <c r="P9" s="59"/>
      <c r="Q9" s="62"/>
      <c r="R9" s="59"/>
      <c r="S9" s="59"/>
      <c r="T9" s="59"/>
      <c r="U9" s="59"/>
      <c r="V9" s="59"/>
    </row>
    <row r="10" spans="1:24" s="68" customFormat="1" x14ac:dyDescent="0.3">
      <c r="A10" s="66" t="s">
        <v>65</v>
      </c>
      <c r="B10" s="67" t="s">
        <v>89</v>
      </c>
      <c r="C10" s="65">
        <v>32800</v>
      </c>
      <c r="D10" s="65">
        <v>3500</v>
      </c>
      <c r="E10" s="65">
        <v>0</v>
      </c>
      <c r="F10" s="65">
        <f t="shared" si="0"/>
        <v>36300</v>
      </c>
      <c r="G10" s="65">
        <f t="shared" si="1"/>
        <v>435600</v>
      </c>
      <c r="H10" s="65">
        <f t="shared" si="2"/>
        <v>32800</v>
      </c>
      <c r="I10" s="65"/>
      <c r="J10" s="65"/>
      <c r="K10" s="65">
        <v>13620</v>
      </c>
      <c r="L10" s="65"/>
      <c r="M10" s="65"/>
      <c r="N10" s="65"/>
      <c r="O10" s="65">
        <v>13620</v>
      </c>
      <c r="P10" s="65"/>
      <c r="Q10" s="65"/>
      <c r="R10" s="65"/>
      <c r="S10" s="65">
        <v>13620</v>
      </c>
      <c r="T10" s="65">
        <f>+G10+K10</f>
        <v>449220</v>
      </c>
      <c r="U10" s="65">
        <f>+T10+O10</f>
        <v>462840</v>
      </c>
      <c r="V10" s="65">
        <f>+U10+S10</f>
        <v>476460</v>
      </c>
    </row>
    <row r="11" spans="1:24" s="68" customFormat="1" x14ac:dyDescent="0.3">
      <c r="A11" s="66" t="s">
        <v>154</v>
      </c>
      <c r="B11" s="67" t="s">
        <v>89</v>
      </c>
      <c r="C11" s="65">
        <v>32800</v>
      </c>
      <c r="D11" s="65">
        <v>1500</v>
      </c>
      <c r="E11" s="65">
        <v>0</v>
      </c>
      <c r="F11" s="65">
        <f t="shared" ref="F11" si="14">+C11+D11+E11</f>
        <v>34300</v>
      </c>
      <c r="G11" s="65">
        <f t="shared" ref="G11" si="15">+F11*12</f>
        <v>411600</v>
      </c>
      <c r="H11" s="65">
        <f t="shared" ref="H11" si="16">+C11</f>
        <v>32800</v>
      </c>
      <c r="I11" s="65"/>
      <c r="J11" s="65"/>
      <c r="K11" s="65">
        <v>13620</v>
      </c>
      <c r="L11" s="65"/>
      <c r="M11" s="65"/>
      <c r="N11" s="65"/>
      <c r="O11" s="65">
        <v>13620</v>
      </c>
      <c r="P11" s="65"/>
      <c r="Q11" s="65"/>
      <c r="R11" s="65"/>
      <c r="S11" s="65">
        <v>13620</v>
      </c>
      <c r="T11" s="65">
        <f>+G11+K11</f>
        <v>425220</v>
      </c>
      <c r="U11" s="65">
        <f>+T11+O11</f>
        <v>438840</v>
      </c>
      <c r="V11" s="65">
        <f>+U11+S11</f>
        <v>452460</v>
      </c>
    </row>
    <row r="12" spans="1:24" s="68" customFormat="1" x14ac:dyDescent="0.3">
      <c r="A12" s="55" t="s">
        <v>100</v>
      </c>
      <c r="B12" s="124"/>
      <c r="C12" s="125">
        <v>29110</v>
      </c>
      <c r="D12" s="125">
        <v>1500</v>
      </c>
      <c r="E12" s="125"/>
      <c r="F12" s="125">
        <f t="shared" ref="F12" si="17">+C12+D12+E12</f>
        <v>30610</v>
      </c>
      <c r="G12" s="125">
        <f t="shared" ref="G12" si="18">+F12*12</f>
        <v>367320</v>
      </c>
      <c r="H12" s="125">
        <f t="shared" ref="H12" si="19">+C12</f>
        <v>29110</v>
      </c>
      <c r="I12" s="125">
        <v>30220</v>
      </c>
      <c r="J12" s="125">
        <f t="shared" ref="J12" si="20">+I12-H12</f>
        <v>1110</v>
      </c>
      <c r="K12" s="125">
        <f t="shared" ref="K12" si="21">+J12*12</f>
        <v>13320</v>
      </c>
      <c r="L12" s="125">
        <f t="shared" ref="L12" si="22">+I12</f>
        <v>30220</v>
      </c>
      <c r="M12" s="125">
        <v>31340</v>
      </c>
      <c r="N12" s="125">
        <f t="shared" ref="N12" si="23">+M12-L12</f>
        <v>1120</v>
      </c>
      <c r="O12" s="125">
        <f t="shared" ref="O12" si="24">+N12*12</f>
        <v>13440</v>
      </c>
      <c r="P12" s="125">
        <f t="shared" ref="P12" si="25">+M12</f>
        <v>31340</v>
      </c>
      <c r="Q12" s="125">
        <v>32450</v>
      </c>
      <c r="R12" s="125">
        <f t="shared" ref="R12" si="26">+Q12-P12</f>
        <v>1110</v>
      </c>
      <c r="S12" s="125">
        <f t="shared" ref="S12" si="27">+R12*12</f>
        <v>13320</v>
      </c>
      <c r="T12" s="125">
        <f t="shared" ref="T12" si="28">+G12+K12</f>
        <v>380640</v>
      </c>
      <c r="U12" s="125">
        <f t="shared" ref="U12" si="29">+T12+O12</f>
        <v>394080</v>
      </c>
      <c r="V12" s="125">
        <f t="shared" ref="V12" si="30">+U12+S12</f>
        <v>407400</v>
      </c>
      <c r="W12" s="126"/>
      <c r="X12" s="126"/>
    </row>
    <row r="13" spans="1:24" s="68" customFormat="1" x14ac:dyDescent="0.3">
      <c r="A13" s="55" t="s">
        <v>101</v>
      </c>
      <c r="B13" s="124"/>
      <c r="C13" s="125">
        <v>26980</v>
      </c>
      <c r="D13" s="125">
        <v>1500</v>
      </c>
      <c r="E13" s="125"/>
      <c r="F13" s="125">
        <f t="shared" ref="F13" si="31">+C13+D13+E13</f>
        <v>28480</v>
      </c>
      <c r="G13" s="125">
        <f t="shared" ref="G13" si="32">+F13*12</f>
        <v>341760</v>
      </c>
      <c r="H13" s="125">
        <f t="shared" ref="H13" si="33">+C13</f>
        <v>26980</v>
      </c>
      <c r="I13" s="125">
        <v>28030</v>
      </c>
      <c r="J13" s="125">
        <f t="shared" ref="J13" si="34">+I13-H13</f>
        <v>1050</v>
      </c>
      <c r="K13" s="125">
        <f t="shared" ref="K13" si="35">+J13*12</f>
        <v>12600</v>
      </c>
      <c r="L13" s="125">
        <f t="shared" ref="L13" si="36">+I13</f>
        <v>28030</v>
      </c>
      <c r="M13" s="125">
        <v>29110</v>
      </c>
      <c r="N13" s="125">
        <f t="shared" ref="N13" si="37">+M13-L13</f>
        <v>1080</v>
      </c>
      <c r="O13" s="125">
        <f t="shared" ref="O13" si="38">+N13*12</f>
        <v>12960</v>
      </c>
      <c r="P13" s="125">
        <f t="shared" ref="P13" si="39">+M13</f>
        <v>29110</v>
      </c>
      <c r="Q13" s="125">
        <v>30220</v>
      </c>
      <c r="R13" s="125">
        <f t="shared" ref="R13" si="40">+Q13-P13</f>
        <v>1110</v>
      </c>
      <c r="S13" s="125">
        <f t="shared" ref="S13" si="41">+R13*12</f>
        <v>13320</v>
      </c>
      <c r="T13" s="125">
        <f t="shared" ref="T13" si="42">+G13+K13</f>
        <v>354360</v>
      </c>
      <c r="U13" s="125">
        <f t="shared" ref="U13" si="43">+T13+O13</f>
        <v>367320</v>
      </c>
      <c r="V13" s="125">
        <f t="shared" ref="V13" si="44">+U13+S13</f>
        <v>380640</v>
      </c>
      <c r="W13" s="126"/>
      <c r="X13" s="126"/>
    </row>
    <row r="14" spans="1:24" x14ac:dyDescent="0.3">
      <c r="A14" s="56" t="s">
        <v>28</v>
      </c>
      <c r="B14" s="52"/>
      <c r="C14" s="59">
        <v>23080</v>
      </c>
      <c r="D14" s="59"/>
      <c r="E14" s="59"/>
      <c r="F14" s="59">
        <f t="shared" si="0"/>
        <v>23080</v>
      </c>
      <c r="G14" s="59">
        <f t="shared" si="1"/>
        <v>276960</v>
      </c>
      <c r="H14" s="59">
        <f t="shared" si="2"/>
        <v>23080</v>
      </c>
      <c r="I14" s="62">
        <v>24010</v>
      </c>
      <c r="J14" s="59">
        <f t="shared" si="3"/>
        <v>930</v>
      </c>
      <c r="K14" s="59">
        <f t="shared" si="4"/>
        <v>11160</v>
      </c>
      <c r="L14" s="59">
        <f t="shared" si="5"/>
        <v>24010</v>
      </c>
      <c r="M14" s="62">
        <v>24970</v>
      </c>
      <c r="N14" s="59">
        <f t="shared" si="6"/>
        <v>960</v>
      </c>
      <c r="O14" s="59">
        <f t="shared" si="7"/>
        <v>11520</v>
      </c>
      <c r="P14" s="59">
        <f t="shared" si="8"/>
        <v>24970</v>
      </c>
      <c r="Q14" s="62">
        <v>25970</v>
      </c>
      <c r="R14" s="59">
        <f t="shared" si="9"/>
        <v>1000</v>
      </c>
      <c r="S14" s="59">
        <f t="shared" si="10"/>
        <v>12000</v>
      </c>
      <c r="T14" s="59">
        <f t="shared" si="11"/>
        <v>288120</v>
      </c>
      <c r="U14" s="59">
        <f t="shared" si="12"/>
        <v>299640</v>
      </c>
      <c r="V14" s="59">
        <f t="shared" si="13"/>
        <v>311640</v>
      </c>
    </row>
    <row r="15" spans="1:24" x14ac:dyDescent="0.3">
      <c r="A15" s="56" t="s">
        <v>25</v>
      </c>
      <c r="B15" s="52"/>
      <c r="C15" s="59">
        <v>21140</v>
      </c>
      <c r="D15" s="59"/>
      <c r="E15" s="59"/>
      <c r="F15" s="59">
        <f t="shared" si="0"/>
        <v>21140</v>
      </c>
      <c r="G15" s="59">
        <f t="shared" si="1"/>
        <v>253680</v>
      </c>
      <c r="H15" s="59">
        <f t="shared" si="2"/>
        <v>21140</v>
      </c>
      <c r="I15" s="62">
        <v>21880</v>
      </c>
      <c r="J15" s="59">
        <f t="shared" si="3"/>
        <v>740</v>
      </c>
      <c r="K15" s="59">
        <f t="shared" si="4"/>
        <v>8880</v>
      </c>
      <c r="L15" s="59">
        <f t="shared" si="5"/>
        <v>21880</v>
      </c>
      <c r="M15" s="62">
        <v>22600</v>
      </c>
      <c r="N15" s="59">
        <f t="shared" si="6"/>
        <v>720</v>
      </c>
      <c r="O15" s="59">
        <f>+N15*12</f>
        <v>8640</v>
      </c>
      <c r="P15" s="59">
        <f t="shared" si="8"/>
        <v>22600</v>
      </c>
      <c r="Q15" s="62">
        <v>23340</v>
      </c>
      <c r="R15" s="59">
        <f t="shared" si="9"/>
        <v>740</v>
      </c>
      <c r="S15" s="59">
        <f t="shared" si="10"/>
        <v>8880</v>
      </c>
      <c r="T15" s="59">
        <f t="shared" si="11"/>
        <v>262560</v>
      </c>
      <c r="U15" s="59">
        <f t="shared" si="12"/>
        <v>271200</v>
      </c>
      <c r="V15" s="59">
        <f t="shared" si="13"/>
        <v>280080</v>
      </c>
    </row>
    <row r="16" spans="1:24" x14ac:dyDescent="0.3">
      <c r="A16" s="56" t="s">
        <v>27</v>
      </c>
      <c r="B16" s="52"/>
      <c r="C16" s="59">
        <v>23550</v>
      </c>
      <c r="D16" s="59"/>
      <c r="E16" s="59"/>
      <c r="F16" s="59">
        <f t="shared" si="0"/>
        <v>23550</v>
      </c>
      <c r="G16" s="59">
        <f t="shared" si="1"/>
        <v>282600</v>
      </c>
      <c r="H16" s="59">
        <f t="shared" si="2"/>
        <v>23550</v>
      </c>
      <c r="I16" s="62">
        <v>24490</v>
      </c>
      <c r="J16" s="59">
        <f t="shared" si="3"/>
        <v>940</v>
      </c>
      <c r="K16" s="59">
        <f t="shared" si="4"/>
        <v>11280</v>
      </c>
      <c r="L16" s="59">
        <f t="shared" si="5"/>
        <v>24490</v>
      </c>
      <c r="M16" s="62">
        <v>25470</v>
      </c>
      <c r="N16" s="59">
        <f t="shared" si="6"/>
        <v>980</v>
      </c>
      <c r="O16" s="59">
        <f t="shared" si="7"/>
        <v>11760</v>
      </c>
      <c r="P16" s="59">
        <f t="shared" si="8"/>
        <v>25470</v>
      </c>
      <c r="Q16" s="62">
        <v>26460</v>
      </c>
      <c r="R16" s="59">
        <f t="shared" si="9"/>
        <v>990</v>
      </c>
      <c r="S16" s="59">
        <f t="shared" si="10"/>
        <v>11880</v>
      </c>
      <c r="T16" s="59">
        <f t="shared" si="11"/>
        <v>293880</v>
      </c>
      <c r="U16" s="59">
        <f t="shared" si="12"/>
        <v>305640</v>
      </c>
      <c r="V16" s="59">
        <f t="shared" si="13"/>
        <v>317520</v>
      </c>
    </row>
    <row r="17" spans="1:26" x14ac:dyDescent="0.3">
      <c r="A17" s="56" t="s">
        <v>27</v>
      </c>
      <c r="B17" s="116"/>
      <c r="C17" s="59">
        <v>22620</v>
      </c>
      <c r="D17" s="59"/>
      <c r="E17" s="59"/>
      <c r="F17" s="59">
        <f t="shared" ref="F17" si="45">+C17+D17+E17</f>
        <v>22620</v>
      </c>
      <c r="G17" s="59">
        <f t="shared" ref="G17" si="46">+F17*12</f>
        <v>271440</v>
      </c>
      <c r="H17" s="59">
        <f t="shared" ref="H17" si="47">+C17</f>
        <v>22620</v>
      </c>
      <c r="I17" s="62">
        <v>23550</v>
      </c>
      <c r="J17" s="59">
        <f t="shared" ref="J17" si="48">+I17-H17</f>
        <v>930</v>
      </c>
      <c r="K17" s="59">
        <f t="shared" ref="K17" si="49">+J17*12</f>
        <v>11160</v>
      </c>
      <c r="L17" s="59">
        <f t="shared" ref="L17" si="50">+I17</f>
        <v>23550</v>
      </c>
      <c r="M17" s="62">
        <v>24490</v>
      </c>
      <c r="N17" s="59">
        <f t="shared" ref="N17" si="51">+M17-L17</f>
        <v>940</v>
      </c>
      <c r="O17" s="59">
        <f t="shared" ref="O17" si="52">+N17*12</f>
        <v>11280</v>
      </c>
      <c r="P17" s="59">
        <f t="shared" ref="P17" si="53">+M17</f>
        <v>24490</v>
      </c>
      <c r="Q17" s="62">
        <v>25470</v>
      </c>
      <c r="R17" s="59">
        <f t="shared" ref="R17" si="54">+Q17-P17</f>
        <v>980</v>
      </c>
      <c r="S17" s="59">
        <f t="shared" ref="S17" si="55">+R17*12</f>
        <v>11760</v>
      </c>
      <c r="T17" s="59">
        <f t="shared" ref="T17" si="56">+G17+K17</f>
        <v>282600</v>
      </c>
      <c r="U17" s="59">
        <f t="shared" ref="U17" si="57">+T17+O17</f>
        <v>293880</v>
      </c>
      <c r="V17" s="59">
        <f t="shared" ref="V17" si="58">+U17+S17</f>
        <v>305640</v>
      </c>
    </row>
    <row r="18" spans="1:26" s="68" customFormat="1" x14ac:dyDescent="0.3">
      <c r="A18" s="66" t="s">
        <v>30</v>
      </c>
      <c r="B18" s="67" t="s">
        <v>89</v>
      </c>
      <c r="C18" s="65">
        <v>29610</v>
      </c>
      <c r="D18" s="65"/>
      <c r="E18" s="65"/>
      <c r="F18" s="65">
        <f t="shared" si="0"/>
        <v>29610</v>
      </c>
      <c r="G18" s="65">
        <f t="shared" si="1"/>
        <v>355320</v>
      </c>
      <c r="H18" s="65">
        <f t="shared" si="2"/>
        <v>29610</v>
      </c>
      <c r="I18" s="65"/>
      <c r="J18" s="65"/>
      <c r="K18" s="65">
        <v>12000</v>
      </c>
      <c r="L18" s="65"/>
      <c r="M18" s="65"/>
      <c r="N18" s="65"/>
      <c r="O18" s="65">
        <v>12000</v>
      </c>
      <c r="P18" s="65"/>
      <c r="Q18" s="65"/>
      <c r="R18" s="65"/>
      <c r="S18" s="65">
        <v>12000</v>
      </c>
      <c r="T18" s="65">
        <f>+G18+K18</f>
        <v>367320</v>
      </c>
      <c r="U18" s="65">
        <f>+T18+O18</f>
        <v>379320</v>
      </c>
      <c r="V18" s="65">
        <f t="shared" si="13"/>
        <v>391320</v>
      </c>
    </row>
    <row r="19" spans="1:26" s="68" customFormat="1" x14ac:dyDescent="0.3">
      <c r="A19" s="66" t="s">
        <v>31</v>
      </c>
      <c r="B19" s="67" t="s">
        <v>89</v>
      </c>
      <c r="C19" s="65">
        <v>24825</v>
      </c>
      <c r="D19" s="65"/>
      <c r="E19" s="65"/>
      <c r="F19" s="65">
        <f t="shared" si="0"/>
        <v>24825</v>
      </c>
      <c r="G19" s="65">
        <f t="shared" si="1"/>
        <v>297900</v>
      </c>
      <c r="H19" s="65">
        <f t="shared" si="2"/>
        <v>24825</v>
      </c>
      <c r="I19" s="65"/>
      <c r="J19" s="65"/>
      <c r="K19" s="65">
        <v>9720</v>
      </c>
      <c r="L19" s="65"/>
      <c r="M19" s="65"/>
      <c r="N19" s="65"/>
      <c r="O19" s="65">
        <v>9720</v>
      </c>
      <c r="P19" s="65"/>
      <c r="Q19" s="65"/>
      <c r="R19" s="65"/>
      <c r="S19" s="65">
        <v>9720</v>
      </c>
      <c r="T19" s="65">
        <f>+G19+K19</f>
        <v>307620</v>
      </c>
      <c r="U19" s="65">
        <f>+T19+O19</f>
        <v>317340</v>
      </c>
      <c r="V19" s="65">
        <f t="shared" si="13"/>
        <v>327060</v>
      </c>
    </row>
    <row r="20" spans="1:26" s="68" customFormat="1" x14ac:dyDescent="0.3">
      <c r="A20" s="69" t="s">
        <v>32</v>
      </c>
      <c r="B20" s="67" t="s">
        <v>89</v>
      </c>
      <c r="C20" s="65">
        <v>24825</v>
      </c>
      <c r="D20" s="65"/>
      <c r="E20" s="65"/>
      <c r="F20" s="62">
        <f t="shared" si="0"/>
        <v>24825</v>
      </c>
      <c r="G20" s="65">
        <f t="shared" si="1"/>
        <v>297900</v>
      </c>
      <c r="H20" s="65">
        <f t="shared" si="2"/>
        <v>24825</v>
      </c>
      <c r="I20" s="65"/>
      <c r="J20" s="65"/>
      <c r="K20" s="65">
        <v>9720</v>
      </c>
      <c r="L20" s="65"/>
      <c r="M20" s="65"/>
      <c r="N20" s="65"/>
      <c r="O20" s="65">
        <v>9720</v>
      </c>
      <c r="P20" s="65"/>
      <c r="Q20" s="65"/>
      <c r="R20" s="65"/>
      <c r="S20" s="65">
        <v>9720</v>
      </c>
      <c r="T20" s="65">
        <f>+G20+K20</f>
        <v>307620</v>
      </c>
      <c r="U20" s="65">
        <f>+T20+O20</f>
        <v>317340</v>
      </c>
      <c r="V20" s="65">
        <f t="shared" ref="V20" si="59">+U20+S20</f>
        <v>327060</v>
      </c>
    </row>
    <row r="21" spans="1:26" x14ac:dyDescent="0.3">
      <c r="A21" s="47" t="s">
        <v>33</v>
      </c>
      <c r="B21" s="52"/>
      <c r="C21" s="59"/>
      <c r="D21" s="59"/>
      <c r="E21" s="59"/>
      <c r="F21" s="59"/>
      <c r="G21" s="59"/>
      <c r="H21" s="59"/>
      <c r="I21" s="62"/>
      <c r="J21" s="59"/>
      <c r="K21" s="59"/>
      <c r="L21" s="59"/>
      <c r="M21" s="62"/>
      <c r="N21" s="59"/>
      <c r="O21" s="59"/>
      <c r="P21" s="59"/>
      <c r="Q21" s="62"/>
      <c r="R21" s="59"/>
      <c r="S21" s="59"/>
      <c r="T21" s="59"/>
      <c r="U21" s="59"/>
      <c r="V21" s="59">
        <f t="shared" si="13"/>
        <v>0</v>
      </c>
    </row>
    <row r="22" spans="1:26" x14ac:dyDescent="0.3">
      <c r="A22" s="57" t="s">
        <v>102</v>
      </c>
      <c r="B22" s="52"/>
      <c r="C22" s="59"/>
      <c r="D22" s="59"/>
      <c r="E22" s="59"/>
      <c r="F22" s="59"/>
      <c r="G22" s="59"/>
      <c r="H22" s="59"/>
      <c r="I22" s="62"/>
      <c r="J22" s="59"/>
      <c r="K22" s="59"/>
      <c r="L22" s="59"/>
      <c r="M22" s="62"/>
      <c r="N22" s="59"/>
      <c r="O22" s="59"/>
      <c r="P22" s="59"/>
      <c r="Q22" s="62"/>
      <c r="R22" s="59"/>
      <c r="S22" s="59"/>
      <c r="T22" s="59"/>
      <c r="U22" s="59"/>
      <c r="V22" s="59">
        <f t="shared" si="13"/>
        <v>0</v>
      </c>
    </row>
    <row r="23" spans="1:26" x14ac:dyDescent="0.3">
      <c r="A23" s="56" t="s">
        <v>68</v>
      </c>
      <c r="B23" s="52"/>
      <c r="C23" s="59">
        <v>31340</v>
      </c>
      <c r="D23" s="59">
        <v>3500</v>
      </c>
      <c r="E23" s="59"/>
      <c r="F23" s="59">
        <f t="shared" si="0"/>
        <v>34840</v>
      </c>
      <c r="G23" s="59">
        <f t="shared" si="1"/>
        <v>418080</v>
      </c>
      <c r="H23" s="59">
        <f t="shared" si="2"/>
        <v>31340</v>
      </c>
      <c r="I23" s="62">
        <v>32450</v>
      </c>
      <c r="J23" s="59">
        <f t="shared" si="3"/>
        <v>1110</v>
      </c>
      <c r="K23" s="59">
        <f t="shared" si="4"/>
        <v>13320</v>
      </c>
      <c r="L23" s="59">
        <f t="shared" si="5"/>
        <v>32450</v>
      </c>
      <c r="M23" s="62">
        <v>33560</v>
      </c>
      <c r="N23" s="59">
        <f t="shared" si="6"/>
        <v>1110</v>
      </c>
      <c r="O23" s="59">
        <f t="shared" si="7"/>
        <v>13320</v>
      </c>
      <c r="P23" s="59">
        <f t="shared" si="8"/>
        <v>33560</v>
      </c>
      <c r="Q23" s="62">
        <v>34680</v>
      </c>
      <c r="R23" s="59">
        <f t="shared" si="9"/>
        <v>1120</v>
      </c>
      <c r="S23" s="59">
        <f t="shared" si="10"/>
        <v>13440</v>
      </c>
      <c r="T23" s="59">
        <f t="shared" si="11"/>
        <v>431400</v>
      </c>
      <c r="U23" s="59">
        <f t="shared" si="12"/>
        <v>444720</v>
      </c>
      <c r="V23" s="59">
        <f t="shared" si="13"/>
        <v>458160</v>
      </c>
    </row>
    <row r="24" spans="1:26" x14ac:dyDescent="0.3">
      <c r="A24" s="56" t="s">
        <v>103</v>
      </c>
      <c r="B24" s="52"/>
      <c r="C24" s="59">
        <v>24010</v>
      </c>
      <c r="D24" s="59">
        <v>1500</v>
      </c>
      <c r="E24" s="59"/>
      <c r="F24" s="59">
        <f t="shared" si="0"/>
        <v>25510</v>
      </c>
      <c r="G24" s="59">
        <f t="shared" si="1"/>
        <v>306120</v>
      </c>
      <c r="H24" s="59">
        <f t="shared" si="2"/>
        <v>24010</v>
      </c>
      <c r="I24" s="62">
        <v>24970</v>
      </c>
      <c r="J24" s="59">
        <f t="shared" si="3"/>
        <v>960</v>
      </c>
      <c r="K24" s="59">
        <f t="shared" si="4"/>
        <v>11520</v>
      </c>
      <c r="L24" s="59">
        <f t="shared" si="5"/>
        <v>24970</v>
      </c>
      <c r="M24" s="62">
        <v>25970</v>
      </c>
      <c r="N24" s="59">
        <f t="shared" si="6"/>
        <v>1000</v>
      </c>
      <c r="O24" s="59">
        <f t="shared" si="7"/>
        <v>12000</v>
      </c>
      <c r="P24" s="59">
        <f t="shared" si="8"/>
        <v>25970</v>
      </c>
      <c r="Q24" s="62">
        <v>26980</v>
      </c>
      <c r="R24" s="59">
        <f t="shared" si="9"/>
        <v>1010</v>
      </c>
      <c r="S24" s="59">
        <f t="shared" si="10"/>
        <v>12120</v>
      </c>
      <c r="T24" s="59">
        <f t="shared" si="11"/>
        <v>317640</v>
      </c>
      <c r="U24" s="59">
        <f t="shared" si="12"/>
        <v>329640</v>
      </c>
      <c r="V24" s="59">
        <f t="shared" si="13"/>
        <v>341760</v>
      </c>
    </row>
    <row r="25" spans="1:26" x14ac:dyDescent="0.3">
      <c r="A25" s="56" t="s">
        <v>104</v>
      </c>
      <c r="B25" s="117"/>
      <c r="C25" s="59">
        <v>23550</v>
      </c>
      <c r="D25" s="59">
        <v>1500</v>
      </c>
      <c r="E25" s="59"/>
      <c r="F25" s="59">
        <f t="shared" ref="F25" si="60">+C25+D25+E25</f>
        <v>25050</v>
      </c>
      <c r="G25" s="59">
        <f t="shared" ref="G25" si="61">+F25*12</f>
        <v>300600</v>
      </c>
      <c r="H25" s="59">
        <f t="shared" ref="H25" si="62">+C25</f>
        <v>23550</v>
      </c>
      <c r="I25" s="62">
        <v>24490</v>
      </c>
      <c r="J25" s="59">
        <f t="shared" ref="J25" si="63">+I25-H25</f>
        <v>940</v>
      </c>
      <c r="K25" s="59">
        <f t="shared" ref="K25" si="64">+J25*12</f>
        <v>11280</v>
      </c>
      <c r="L25" s="59">
        <f t="shared" ref="L25" si="65">+I25</f>
        <v>24490</v>
      </c>
      <c r="M25" s="62">
        <v>25470</v>
      </c>
      <c r="N25" s="59">
        <f t="shared" ref="N25" si="66">+M25-L25</f>
        <v>980</v>
      </c>
      <c r="O25" s="59">
        <f t="shared" ref="O25" si="67">+N25*12</f>
        <v>11760</v>
      </c>
      <c r="P25" s="59">
        <f t="shared" ref="P25" si="68">+M25</f>
        <v>25470</v>
      </c>
      <c r="Q25" s="62">
        <v>26460</v>
      </c>
      <c r="R25" s="59">
        <f t="shared" ref="R25" si="69">+Q25-P25</f>
        <v>990</v>
      </c>
      <c r="S25" s="59">
        <f t="shared" ref="S25" si="70">+R25*12</f>
        <v>11880</v>
      </c>
      <c r="T25" s="59">
        <f t="shared" ref="T25" si="71">+G25+K25</f>
        <v>311880</v>
      </c>
      <c r="U25" s="59">
        <f t="shared" ref="U25" si="72">+T25+O25</f>
        <v>323640</v>
      </c>
      <c r="V25" s="59">
        <f t="shared" ref="V25" si="73">+U25+S25</f>
        <v>335520</v>
      </c>
    </row>
    <row r="26" spans="1:26" x14ac:dyDescent="0.3">
      <c r="A26" s="56" t="s">
        <v>37</v>
      </c>
      <c r="B26" s="52"/>
      <c r="C26" s="59">
        <v>24010</v>
      </c>
      <c r="D26" s="59"/>
      <c r="E26" s="59"/>
      <c r="F26" s="59">
        <f t="shared" si="0"/>
        <v>24010</v>
      </c>
      <c r="G26" s="59">
        <f t="shared" si="1"/>
        <v>288120</v>
      </c>
      <c r="H26" s="59">
        <f t="shared" si="2"/>
        <v>24010</v>
      </c>
      <c r="I26" s="62">
        <v>24970</v>
      </c>
      <c r="J26" s="59">
        <f t="shared" si="3"/>
        <v>960</v>
      </c>
      <c r="K26" s="59">
        <f t="shared" si="4"/>
        <v>11520</v>
      </c>
      <c r="L26" s="59">
        <f t="shared" si="5"/>
        <v>24970</v>
      </c>
      <c r="M26" s="62">
        <v>25970</v>
      </c>
      <c r="N26" s="59">
        <f t="shared" si="6"/>
        <v>1000</v>
      </c>
      <c r="O26" s="59">
        <f t="shared" si="7"/>
        <v>12000</v>
      </c>
      <c r="P26" s="59">
        <f t="shared" si="8"/>
        <v>25970</v>
      </c>
      <c r="Q26" s="62">
        <v>26980</v>
      </c>
      <c r="R26" s="59">
        <f t="shared" si="9"/>
        <v>1010</v>
      </c>
      <c r="S26" s="59">
        <f t="shared" si="10"/>
        <v>12120</v>
      </c>
      <c r="T26" s="59">
        <f t="shared" si="11"/>
        <v>299640</v>
      </c>
      <c r="U26" s="59">
        <f t="shared" si="12"/>
        <v>311640</v>
      </c>
      <c r="V26" s="59">
        <f t="shared" si="13"/>
        <v>323760</v>
      </c>
    </row>
    <row r="27" spans="1:26" s="68" customFormat="1" x14ac:dyDescent="0.3">
      <c r="A27" s="66" t="s">
        <v>36</v>
      </c>
      <c r="B27" s="67" t="s">
        <v>89</v>
      </c>
      <c r="C27" s="65">
        <v>29610</v>
      </c>
      <c r="D27" s="65"/>
      <c r="E27" s="65"/>
      <c r="F27" s="65">
        <f t="shared" si="0"/>
        <v>29610</v>
      </c>
      <c r="G27" s="65">
        <f t="shared" si="1"/>
        <v>355320</v>
      </c>
      <c r="H27" s="65">
        <f t="shared" si="2"/>
        <v>29610</v>
      </c>
      <c r="I27" s="65"/>
      <c r="J27" s="65"/>
      <c r="K27" s="65">
        <v>12000</v>
      </c>
      <c r="L27" s="65"/>
      <c r="M27" s="65"/>
      <c r="N27" s="65"/>
      <c r="O27" s="65">
        <v>12000</v>
      </c>
      <c r="P27" s="65"/>
      <c r="Q27" s="65"/>
      <c r="R27" s="65"/>
      <c r="S27" s="65">
        <v>12000</v>
      </c>
      <c r="T27" s="65">
        <f>+G27+K27</f>
        <v>367320</v>
      </c>
      <c r="U27" s="65">
        <f>+T27+O27</f>
        <v>379320</v>
      </c>
      <c r="V27" s="65">
        <f t="shared" si="13"/>
        <v>391320</v>
      </c>
    </row>
    <row r="28" spans="1:26" s="68" customFormat="1" x14ac:dyDescent="0.3">
      <c r="A28" s="70" t="s">
        <v>105</v>
      </c>
      <c r="B28" s="67" t="s">
        <v>89</v>
      </c>
      <c r="C28" s="65">
        <v>29610</v>
      </c>
      <c r="D28" s="65"/>
      <c r="E28" s="65"/>
      <c r="F28" s="65">
        <f t="shared" ref="F28:F30" si="74">+C28+D28+E28</f>
        <v>29610</v>
      </c>
      <c r="G28" s="65">
        <f t="shared" ref="G28" si="75">+F28*12</f>
        <v>355320</v>
      </c>
      <c r="H28" s="65">
        <f t="shared" ref="H28:H30" si="76">+C28</f>
        <v>29610</v>
      </c>
      <c r="I28" s="65"/>
      <c r="J28" s="65"/>
      <c r="K28" s="65">
        <v>12000</v>
      </c>
      <c r="L28" s="65"/>
      <c r="M28" s="65"/>
      <c r="N28" s="65"/>
      <c r="O28" s="65">
        <v>12000</v>
      </c>
      <c r="P28" s="65"/>
      <c r="Q28" s="65"/>
      <c r="R28" s="65"/>
      <c r="S28" s="65">
        <v>12000</v>
      </c>
      <c r="T28" s="65">
        <f>+G28+K28</f>
        <v>367320</v>
      </c>
      <c r="U28" s="65">
        <f>+T28+O28</f>
        <v>379320</v>
      </c>
      <c r="V28" s="65">
        <f t="shared" ref="V28:V30" si="77">+U28+S28</f>
        <v>391320</v>
      </c>
    </row>
    <row r="29" spans="1:26" s="119" customFormat="1" x14ac:dyDescent="0.3">
      <c r="A29" s="56" t="s">
        <v>38</v>
      </c>
      <c r="B29" s="117"/>
      <c r="C29" s="59">
        <v>16570</v>
      </c>
      <c r="D29" s="59"/>
      <c r="E29" s="59"/>
      <c r="F29" s="59">
        <f t="shared" si="74"/>
        <v>16570</v>
      </c>
      <c r="G29" s="59">
        <f>+F29*12</f>
        <v>198840</v>
      </c>
      <c r="H29" s="59">
        <f t="shared" si="76"/>
        <v>16570</v>
      </c>
      <c r="I29" s="62">
        <v>17310</v>
      </c>
      <c r="J29" s="59">
        <f t="shared" ref="J29" si="78">+I29-H29</f>
        <v>740</v>
      </c>
      <c r="K29" s="59">
        <f t="shared" ref="K29" si="79">+J29*12</f>
        <v>8880</v>
      </c>
      <c r="L29" s="59">
        <f t="shared" ref="L29" si="80">+I29</f>
        <v>17310</v>
      </c>
      <c r="M29" s="62">
        <v>18060</v>
      </c>
      <c r="N29" s="59">
        <f t="shared" ref="N29" si="81">+M29-L29</f>
        <v>750</v>
      </c>
      <c r="O29" s="59">
        <f t="shared" ref="O29" si="82">+N29*12</f>
        <v>9000</v>
      </c>
      <c r="P29" s="59">
        <f t="shared" ref="P29" si="83">+M29</f>
        <v>18060</v>
      </c>
      <c r="Q29" s="62">
        <v>18810</v>
      </c>
      <c r="R29" s="59">
        <f t="shared" ref="R29" si="84">+Q29-P29</f>
        <v>750</v>
      </c>
      <c r="S29" s="59">
        <f t="shared" ref="S29" si="85">+R29*12</f>
        <v>9000</v>
      </c>
      <c r="T29" s="59">
        <f t="shared" ref="T29" si="86">+G29+K29</f>
        <v>207720</v>
      </c>
      <c r="U29" s="59">
        <f t="shared" ref="U29" si="87">+T29+O29</f>
        <v>216720</v>
      </c>
      <c r="V29" s="59">
        <f t="shared" si="77"/>
        <v>225720</v>
      </c>
      <c r="W29" s="40"/>
      <c r="X29" s="40"/>
      <c r="Y29" s="40"/>
      <c r="Z29" s="40"/>
    </row>
    <row r="30" spans="1:26" x14ac:dyDescent="0.3">
      <c r="A30" s="121" t="s">
        <v>38</v>
      </c>
      <c r="B30" s="122" t="s">
        <v>89</v>
      </c>
      <c r="C30" s="62">
        <v>24825</v>
      </c>
      <c r="D30" s="62"/>
      <c r="E30" s="62"/>
      <c r="F30" s="62">
        <f t="shared" si="74"/>
        <v>24825</v>
      </c>
      <c r="G30" s="62">
        <f t="shared" ref="G30" si="88">+F30*12</f>
        <v>297900</v>
      </c>
      <c r="H30" s="62">
        <f t="shared" si="76"/>
        <v>24825</v>
      </c>
      <c r="I30" s="62"/>
      <c r="J30" s="62"/>
      <c r="K30" s="62">
        <v>9720</v>
      </c>
      <c r="L30" s="62"/>
      <c r="M30" s="62"/>
      <c r="N30" s="62"/>
      <c r="O30" s="62">
        <v>9720</v>
      </c>
      <c r="P30" s="62"/>
      <c r="Q30" s="62"/>
      <c r="R30" s="62"/>
      <c r="S30" s="62">
        <v>9720</v>
      </c>
      <c r="T30" s="62">
        <f>+G30+K30</f>
        <v>307620</v>
      </c>
      <c r="U30" s="62">
        <f>+T30+O30</f>
        <v>317340</v>
      </c>
      <c r="V30" s="62">
        <f t="shared" si="77"/>
        <v>327060</v>
      </c>
      <c r="W30" s="63"/>
      <c r="X30" s="63"/>
      <c r="Y30" s="63"/>
      <c r="Z30" s="63"/>
    </row>
    <row r="31" spans="1:26" x14ac:dyDescent="0.3">
      <c r="A31" s="120" t="s">
        <v>31</v>
      </c>
      <c r="B31" s="118"/>
      <c r="C31" s="59">
        <v>18440</v>
      </c>
      <c r="D31" s="59"/>
      <c r="E31" s="59"/>
      <c r="F31" s="59">
        <f t="shared" si="0"/>
        <v>18440</v>
      </c>
      <c r="G31" s="59">
        <f>+F31*12</f>
        <v>221280</v>
      </c>
      <c r="H31" s="59">
        <f t="shared" si="2"/>
        <v>18440</v>
      </c>
      <c r="I31" s="62">
        <v>19200</v>
      </c>
      <c r="J31" s="59">
        <f t="shared" si="3"/>
        <v>760</v>
      </c>
      <c r="K31" s="59">
        <f t="shared" si="4"/>
        <v>9120</v>
      </c>
      <c r="L31" s="59">
        <f t="shared" si="5"/>
        <v>19200</v>
      </c>
      <c r="M31" s="62">
        <v>19970</v>
      </c>
      <c r="N31" s="59">
        <f t="shared" si="6"/>
        <v>770</v>
      </c>
      <c r="O31" s="59">
        <f t="shared" si="7"/>
        <v>9240</v>
      </c>
      <c r="P31" s="59">
        <f t="shared" si="8"/>
        <v>19970</v>
      </c>
      <c r="Q31" s="62">
        <v>20780</v>
      </c>
      <c r="R31" s="59">
        <f t="shared" si="9"/>
        <v>810</v>
      </c>
      <c r="S31" s="59">
        <f t="shared" si="10"/>
        <v>9720</v>
      </c>
      <c r="T31" s="59">
        <f t="shared" si="11"/>
        <v>230400</v>
      </c>
      <c r="U31" s="59">
        <f t="shared" si="12"/>
        <v>239640</v>
      </c>
      <c r="V31" s="59">
        <f t="shared" si="13"/>
        <v>249360</v>
      </c>
    </row>
    <row r="32" spans="1:26" x14ac:dyDescent="0.3">
      <c r="A32" s="120" t="s">
        <v>106</v>
      </c>
      <c r="B32" s="118" t="s">
        <v>89</v>
      </c>
      <c r="C32" s="59">
        <v>24825</v>
      </c>
      <c r="D32" s="59"/>
      <c r="E32" s="59"/>
      <c r="F32" s="59">
        <f t="shared" si="0"/>
        <v>24825</v>
      </c>
      <c r="G32" s="59">
        <f t="shared" ref="G32" si="89">+F32*12</f>
        <v>297900</v>
      </c>
      <c r="H32" s="59">
        <f t="shared" si="2"/>
        <v>24825</v>
      </c>
      <c r="I32" s="62"/>
      <c r="J32" s="59"/>
      <c r="K32" s="59">
        <v>9720</v>
      </c>
      <c r="L32" s="59"/>
      <c r="M32" s="62"/>
      <c r="N32" s="59"/>
      <c r="O32" s="59">
        <v>9720</v>
      </c>
      <c r="P32" s="59"/>
      <c r="Q32" s="62"/>
      <c r="R32" s="59"/>
      <c r="S32" s="59">
        <v>9720</v>
      </c>
      <c r="T32" s="59">
        <f>+G32+K32</f>
        <v>307620</v>
      </c>
      <c r="U32" s="59">
        <f>+T32+O32</f>
        <v>317340</v>
      </c>
      <c r="V32" s="59">
        <f t="shared" si="13"/>
        <v>327060</v>
      </c>
    </row>
    <row r="33" spans="1:29" x14ac:dyDescent="0.3">
      <c r="A33" s="58" t="s">
        <v>72</v>
      </c>
      <c r="B33" s="52"/>
      <c r="C33" s="59"/>
      <c r="D33" s="59"/>
      <c r="E33" s="59"/>
      <c r="F33" s="59"/>
      <c r="G33" s="59"/>
      <c r="H33" s="59"/>
      <c r="I33" s="62"/>
      <c r="J33" s="59"/>
      <c r="K33" s="59"/>
      <c r="L33" s="59"/>
      <c r="M33" s="62"/>
      <c r="N33" s="59"/>
      <c r="O33" s="59"/>
      <c r="P33" s="59"/>
      <c r="Q33" s="62"/>
      <c r="R33" s="59"/>
      <c r="S33" s="59"/>
      <c r="T33" s="59"/>
      <c r="U33" s="59"/>
      <c r="V33" s="59">
        <f t="shared" si="13"/>
        <v>0</v>
      </c>
    </row>
    <row r="34" spans="1:29" x14ac:dyDescent="0.3">
      <c r="A34" s="56" t="s">
        <v>70</v>
      </c>
      <c r="B34" s="52"/>
      <c r="C34" s="59">
        <v>28560</v>
      </c>
      <c r="D34" s="59">
        <v>3500</v>
      </c>
      <c r="E34" s="59"/>
      <c r="F34" s="59">
        <f t="shared" si="0"/>
        <v>32060</v>
      </c>
      <c r="G34" s="59">
        <f t="shared" si="1"/>
        <v>384720</v>
      </c>
      <c r="H34" s="59">
        <f t="shared" si="2"/>
        <v>28560</v>
      </c>
      <c r="I34" s="62">
        <v>29680</v>
      </c>
      <c r="J34" s="59">
        <f t="shared" si="3"/>
        <v>1120</v>
      </c>
      <c r="K34" s="59">
        <f t="shared" si="4"/>
        <v>13440</v>
      </c>
      <c r="L34" s="59">
        <f t="shared" si="5"/>
        <v>29680</v>
      </c>
      <c r="M34" s="62">
        <v>30790</v>
      </c>
      <c r="N34" s="59">
        <f t="shared" si="6"/>
        <v>1110</v>
      </c>
      <c r="O34" s="59">
        <f t="shared" si="7"/>
        <v>13320</v>
      </c>
      <c r="P34" s="59">
        <f t="shared" si="8"/>
        <v>30790</v>
      </c>
      <c r="Q34" s="62">
        <v>31880</v>
      </c>
      <c r="R34" s="59">
        <f t="shared" si="9"/>
        <v>1090</v>
      </c>
      <c r="S34" s="59">
        <f t="shared" si="10"/>
        <v>13080</v>
      </c>
      <c r="T34" s="59">
        <f t="shared" si="11"/>
        <v>398160</v>
      </c>
      <c r="U34" s="59">
        <f t="shared" si="12"/>
        <v>411480</v>
      </c>
      <c r="V34" s="59">
        <f t="shared" si="13"/>
        <v>424560</v>
      </c>
    </row>
    <row r="35" spans="1:29" x14ac:dyDescent="0.3">
      <c r="A35" s="56" t="s">
        <v>107</v>
      </c>
      <c r="B35" s="52"/>
      <c r="C35" s="59">
        <v>22620</v>
      </c>
      <c r="D35" s="59">
        <v>1500</v>
      </c>
      <c r="E35" s="59"/>
      <c r="F35" s="59">
        <f t="shared" si="0"/>
        <v>24120</v>
      </c>
      <c r="G35" s="59">
        <f t="shared" si="1"/>
        <v>289440</v>
      </c>
      <c r="H35" s="59">
        <f t="shared" si="2"/>
        <v>22620</v>
      </c>
      <c r="I35" s="62">
        <v>23550</v>
      </c>
      <c r="J35" s="59">
        <f t="shared" si="3"/>
        <v>930</v>
      </c>
      <c r="K35" s="59">
        <f t="shared" si="4"/>
        <v>11160</v>
      </c>
      <c r="L35" s="59">
        <f t="shared" si="5"/>
        <v>23550</v>
      </c>
      <c r="M35" s="62">
        <v>24490</v>
      </c>
      <c r="N35" s="59">
        <f t="shared" si="6"/>
        <v>940</v>
      </c>
      <c r="O35" s="59">
        <f t="shared" si="7"/>
        <v>11280</v>
      </c>
      <c r="P35" s="59">
        <f t="shared" si="8"/>
        <v>24490</v>
      </c>
      <c r="Q35" s="62">
        <v>25470</v>
      </c>
      <c r="R35" s="59">
        <f t="shared" si="9"/>
        <v>980</v>
      </c>
      <c r="S35" s="59">
        <f t="shared" si="10"/>
        <v>11760</v>
      </c>
      <c r="T35" s="59">
        <f t="shared" si="11"/>
        <v>300600</v>
      </c>
      <c r="U35" s="59">
        <f t="shared" si="12"/>
        <v>311880</v>
      </c>
      <c r="V35" s="59">
        <f t="shared" si="13"/>
        <v>323640</v>
      </c>
    </row>
    <row r="36" spans="1:29" x14ac:dyDescent="0.3">
      <c r="A36" s="123" t="s">
        <v>108</v>
      </c>
      <c r="B36" s="61" t="s">
        <v>89</v>
      </c>
      <c r="C36" s="62">
        <v>32800</v>
      </c>
      <c r="D36" s="62">
        <v>1500</v>
      </c>
      <c r="E36" s="62">
        <v>0</v>
      </c>
      <c r="F36" s="62">
        <f t="shared" ref="F36" si="90">+C36+D36+E36</f>
        <v>34300</v>
      </c>
      <c r="G36" s="62">
        <f t="shared" ref="G36" si="91">+F36*12</f>
        <v>411600</v>
      </c>
      <c r="H36" s="62">
        <f t="shared" ref="H36" si="92">+C36</f>
        <v>32800</v>
      </c>
      <c r="I36" s="62"/>
      <c r="J36" s="62"/>
      <c r="K36" s="62">
        <v>13620</v>
      </c>
      <c r="L36" s="62"/>
      <c r="M36" s="62"/>
      <c r="N36" s="62"/>
      <c r="O36" s="62">
        <v>13620</v>
      </c>
      <c r="P36" s="62"/>
      <c r="Q36" s="62"/>
      <c r="R36" s="62"/>
      <c r="S36" s="62">
        <v>13620</v>
      </c>
      <c r="T36" s="62">
        <f>+G36+K36</f>
        <v>425220</v>
      </c>
      <c r="U36" s="62">
        <f>+T36+O36</f>
        <v>438840</v>
      </c>
      <c r="V36" s="62">
        <f>+U36+S36</f>
        <v>452460</v>
      </c>
      <c r="W36" s="63"/>
      <c r="X36" s="63"/>
    </row>
    <row r="37" spans="1:29" x14ac:dyDescent="0.3">
      <c r="A37" s="56" t="s">
        <v>31</v>
      </c>
      <c r="B37" s="52"/>
      <c r="C37" s="59">
        <v>17880</v>
      </c>
      <c r="D37" s="59"/>
      <c r="E37" s="59"/>
      <c r="F37" s="59">
        <f t="shared" si="0"/>
        <v>17880</v>
      </c>
      <c r="G37" s="59">
        <f t="shared" si="1"/>
        <v>214560</v>
      </c>
      <c r="H37" s="59">
        <f t="shared" si="2"/>
        <v>17880</v>
      </c>
      <c r="I37" s="62">
        <v>18480</v>
      </c>
      <c r="J37" s="59">
        <f t="shared" si="3"/>
        <v>600</v>
      </c>
      <c r="K37" s="59">
        <f t="shared" si="4"/>
        <v>7200</v>
      </c>
      <c r="L37" s="59">
        <f t="shared" si="5"/>
        <v>18480</v>
      </c>
      <c r="M37" s="62">
        <v>19100</v>
      </c>
      <c r="N37" s="59">
        <f t="shared" si="6"/>
        <v>620</v>
      </c>
      <c r="O37" s="59">
        <f t="shared" si="7"/>
        <v>7440</v>
      </c>
      <c r="P37" s="59">
        <f t="shared" si="8"/>
        <v>19100</v>
      </c>
      <c r="Q37" s="62">
        <v>19720</v>
      </c>
      <c r="R37" s="59">
        <f t="shared" si="9"/>
        <v>620</v>
      </c>
      <c r="S37" s="59">
        <f t="shared" si="10"/>
        <v>7440</v>
      </c>
      <c r="T37" s="59">
        <f t="shared" si="11"/>
        <v>221760</v>
      </c>
      <c r="U37" s="59">
        <f t="shared" si="12"/>
        <v>229200</v>
      </c>
      <c r="V37" s="59">
        <f t="shared" si="13"/>
        <v>236640</v>
      </c>
    </row>
    <row r="38" spans="1:29" s="68" customFormat="1" x14ac:dyDescent="0.3">
      <c r="A38" s="66" t="s">
        <v>40</v>
      </c>
      <c r="B38" s="67" t="s">
        <v>89</v>
      </c>
      <c r="C38" s="65">
        <v>24825</v>
      </c>
      <c r="D38" s="65"/>
      <c r="E38" s="65"/>
      <c r="F38" s="65">
        <f t="shared" si="0"/>
        <v>24825</v>
      </c>
      <c r="G38" s="65">
        <f t="shared" si="1"/>
        <v>297900</v>
      </c>
      <c r="H38" s="65">
        <f t="shared" si="2"/>
        <v>24825</v>
      </c>
      <c r="I38" s="65"/>
      <c r="J38" s="65"/>
      <c r="K38" s="65">
        <v>9720</v>
      </c>
      <c r="L38" s="65"/>
      <c r="M38" s="65"/>
      <c r="N38" s="65"/>
      <c r="O38" s="65">
        <v>9720</v>
      </c>
      <c r="P38" s="65"/>
      <c r="Q38" s="65"/>
      <c r="R38" s="65"/>
      <c r="S38" s="65">
        <v>9720</v>
      </c>
      <c r="T38" s="65">
        <f>+G38+K38</f>
        <v>307620</v>
      </c>
      <c r="U38" s="65">
        <f>+T38+O38</f>
        <v>317340</v>
      </c>
      <c r="V38" s="65">
        <f t="shared" ref="V38:V39" si="93">+U38+S38</f>
        <v>327060</v>
      </c>
    </row>
    <row r="39" spans="1:29" x14ac:dyDescent="0.3">
      <c r="A39" s="137" t="s">
        <v>109</v>
      </c>
      <c r="B39" s="127"/>
      <c r="C39" s="59">
        <v>17310</v>
      </c>
      <c r="D39" s="59"/>
      <c r="E39" s="59"/>
      <c r="F39" s="59">
        <f t="shared" ref="F39" si="94">+C39+D39+E39</f>
        <v>17310</v>
      </c>
      <c r="G39" s="59">
        <f t="shared" ref="G39" si="95">+F39*12</f>
        <v>207720</v>
      </c>
      <c r="H39" s="59">
        <f t="shared" ref="H39" si="96">+C39</f>
        <v>17310</v>
      </c>
      <c r="I39" s="62">
        <v>18060</v>
      </c>
      <c r="J39" s="59">
        <f t="shared" ref="J39" si="97">+I39-H39</f>
        <v>750</v>
      </c>
      <c r="K39" s="59">
        <f t="shared" ref="K39" si="98">+J39*12</f>
        <v>9000</v>
      </c>
      <c r="L39" s="59">
        <f t="shared" ref="L39" si="99">+I39</f>
        <v>18060</v>
      </c>
      <c r="M39" s="62">
        <v>18810</v>
      </c>
      <c r="N39" s="59">
        <f t="shared" ref="N39" si="100">+M39-L39</f>
        <v>750</v>
      </c>
      <c r="O39" s="59">
        <f t="shared" ref="O39" si="101">+N39*12</f>
        <v>9000</v>
      </c>
      <c r="P39" s="59">
        <f t="shared" ref="P39" si="102">+M39</f>
        <v>18810</v>
      </c>
      <c r="Q39" s="62">
        <v>19580</v>
      </c>
      <c r="R39" s="59">
        <f t="shared" ref="R39" si="103">+Q39-P39</f>
        <v>770</v>
      </c>
      <c r="S39" s="59">
        <f t="shared" ref="S39" si="104">+R39*12</f>
        <v>9240</v>
      </c>
      <c r="T39" s="59">
        <f t="shared" ref="T39" si="105">+G39+K39</f>
        <v>216720</v>
      </c>
      <c r="U39" s="59">
        <f t="shared" ref="U39" si="106">+T39+O39</f>
        <v>225720</v>
      </c>
      <c r="V39" s="59">
        <f t="shared" si="93"/>
        <v>234960</v>
      </c>
    </row>
    <row r="40" spans="1:29" x14ac:dyDescent="0.3">
      <c r="A40" s="138" t="s">
        <v>33</v>
      </c>
      <c r="B40" s="127"/>
      <c r="C40" s="59"/>
      <c r="D40" s="59"/>
      <c r="E40" s="59"/>
      <c r="F40" s="59"/>
      <c r="G40" s="59"/>
      <c r="H40" s="59"/>
      <c r="I40" s="62"/>
      <c r="J40" s="59"/>
      <c r="K40" s="59"/>
      <c r="L40" s="59"/>
      <c r="M40" s="62"/>
      <c r="N40" s="59"/>
      <c r="O40" s="59"/>
      <c r="P40" s="59"/>
      <c r="Q40" s="62"/>
      <c r="R40" s="59"/>
      <c r="S40" s="59"/>
      <c r="T40" s="59"/>
      <c r="U40" s="59"/>
      <c r="V40" s="59"/>
    </row>
    <row r="41" spans="1:29" x14ac:dyDescent="0.3">
      <c r="A41" s="139" t="s">
        <v>114</v>
      </c>
      <c r="B41" s="127"/>
      <c r="C41" s="59">
        <v>15140</v>
      </c>
      <c r="D41" s="59"/>
      <c r="E41" s="59"/>
      <c r="F41" s="59">
        <f t="shared" ref="F41:F42" si="107">+C41+D41+E41</f>
        <v>15140</v>
      </c>
      <c r="G41" s="59">
        <f t="shared" ref="G41:G42" si="108">+F41*12</f>
        <v>181680</v>
      </c>
      <c r="H41" s="59">
        <f t="shared" ref="H41:H42" si="109">+C41</f>
        <v>15140</v>
      </c>
      <c r="I41" s="62">
        <v>15720</v>
      </c>
      <c r="J41" s="59">
        <f t="shared" ref="J41:J42" si="110">+I41-H41</f>
        <v>580</v>
      </c>
      <c r="K41" s="59">
        <f t="shared" ref="K41:K42" si="111">+J41*12</f>
        <v>6960</v>
      </c>
      <c r="L41" s="59">
        <f t="shared" ref="L41:L42" si="112">+I41</f>
        <v>15720</v>
      </c>
      <c r="M41" s="62">
        <v>16340</v>
      </c>
      <c r="N41" s="59">
        <f t="shared" ref="N41:N42" si="113">+M41-L41</f>
        <v>620</v>
      </c>
      <c r="O41" s="59">
        <f t="shared" ref="O41:O42" si="114">+N41*12</f>
        <v>7440</v>
      </c>
      <c r="P41" s="59">
        <f t="shared" ref="P41:P42" si="115">+M41</f>
        <v>16340</v>
      </c>
      <c r="Q41" s="62">
        <v>16960</v>
      </c>
      <c r="R41" s="59">
        <f t="shared" ref="R41:R42" si="116">+Q41-P41</f>
        <v>620</v>
      </c>
      <c r="S41" s="59">
        <f t="shared" ref="S41:S42" si="117">+R41*12</f>
        <v>7440</v>
      </c>
      <c r="T41" s="59">
        <f t="shared" ref="T41:T42" si="118">+G41+K41</f>
        <v>188640</v>
      </c>
      <c r="U41" s="59">
        <f t="shared" ref="U41:U42" si="119">+T41+O41</f>
        <v>196080</v>
      </c>
      <c r="V41" s="59">
        <f t="shared" ref="V41:V42" si="120">+U41+S41</f>
        <v>203520</v>
      </c>
    </row>
    <row r="42" spans="1:29" x14ac:dyDescent="0.3">
      <c r="A42" s="140" t="s">
        <v>114</v>
      </c>
      <c r="B42" s="127"/>
      <c r="C42" s="59">
        <v>14030</v>
      </c>
      <c r="D42" s="59"/>
      <c r="E42" s="59"/>
      <c r="F42" s="59">
        <f t="shared" si="107"/>
        <v>14030</v>
      </c>
      <c r="G42" s="59">
        <f t="shared" si="108"/>
        <v>168360</v>
      </c>
      <c r="H42" s="59">
        <f t="shared" si="109"/>
        <v>14030</v>
      </c>
      <c r="I42" s="62">
        <v>14570</v>
      </c>
      <c r="J42" s="59">
        <f t="shared" si="110"/>
        <v>540</v>
      </c>
      <c r="K42" s="59">
        <f t="shared" si="111"/>
        <v>6480</v>
      </c>
      <c r="L42" s="59">
        <f t="shared" si="112"/>
        <v>14570</v>
      </c>
      <c r="M42" s="62">
        <v>15140</v>
      </c>
      <c r="N42" s="59">
        <f t="shared" si="113"/>
        <v>570</v>
      </c>
      <c r="O42" s="59">
        <f t="shared" si="114"/>
        <v>6840</v>
      </c>
      <c r="P42" s="59">
        <f t="shared" si="115"/>
        <v>15140</v>
      </c>
      <c r="Q42" s="62">
        <v>15720</v>
      </c>
      <c r="R42" s="59">
        <f t="shared" si="116"/>
        <v>580</v>
      </c>
      <c r="S42" s="59">
        <f t="shared" si="117"/>
        <v>6960</v>
      </c>
      <c r="T42" s="59">
        <f t="shared" si="118"/>
        <v>174840</v>
      </c>
      <c r="U42" s="59">
        <f t="shared" si="119"/>
        <v>181680</v>
      </c>
      <c r="V42" s="59">
        <f t="shared" si="120"/>
        <v>188640</v>
      </c>
    </row>
    <row r="43" spans="1:29" x14ac:dyDescent="0.3">
      <c r="A43" s="131" t="s">
        <v>110</v>
      </c>
      <c r="B43" s="127"/>
      <c r="C43" s="59"/>
      <c r="D43" s="59"/>
      <c r="E43" s="59"/>
      <c r="F43" s="59"/>
      <c r="G43" s="59"/>
      <c r="H43" s="59"/>
      <c r="I43" s="62"/>
      <c r="J43" s="59"/>
      <c r="K43" s="59"/>
      <c r="L43" s="59"/>
      <c r="M43" s="62"/>
      <c r="N43" s="59"/>
      <c r="O43" s="59"/>
      <c r="P43" s="59"/>
      <c r="Q43" s="62"/>
      <c r="R43" s="59"/>
      <c r="S43" s="59"/>
      <c r="T43" s="59"/>
      <c r="U43" s="59"/>
      <c r="V43" s="59"/>
    </row>
    <row r="44" spans="1:29" x14ac:dyDescent="0.3">
      <c r="A44" s="132" t="s">
        <v>111</v>
      </c>
      <c r="B44" s="122" t="s">
        <v>89</v>
      </c>
      <c r="C44" s="62">
        <v>32800</v>
      </c>
      <c r="D44" s="62">
        <v>3500</v>
      </c>
      <c r="E44" s="62">
        <v>0</v>
      </c>
      <c r="F44" s="62">
        <f t="shared" ref="F44" si="121">+C44+D44+E44</f>
        <v>36300</v>
      </c>
      <c r="G44" s="62">
        <f t="shared" ref="G44" si="122">+F44*12</f>
        <v>435600</v>
      </c>
      <c r="H44" s="62">
        <f t="shared" ref="H44" si="123">+C44</f>
        <v>32800</v>
      </c>
      <c r="I44" s="62"/>
      <c r="J44" s="62"/>
      <c r="K44" s="62">
        <v>13620</v>
      </c>
      <c r="L44" s="62"/>
      <c r="M44" s="62"/>
      <c r="N44" s="62"/>
      <c r="O44" s="62">
        <v>13620</v>
      </c>
      <c r="P44" s="62"/>
      <c r="Q44" s="62"/>
      <c r="R44" s="62"/>
      <c r="S44" s="62">
        <v>13620</v>
      </c>
      <c r="T44" s="62">
        <f>+G44+K44</f>
        <v>449220</v>
      </c>
      <c r="U44" s="62">
        <f>+T44+O44</f>
        <v>462840</v>
      </c>
      <c r="V44" s="62">
        <f>+U44+S44</f>
        <v>476460</v>
      </c>
      <c r="W44" s="63"/>
      <c r="X44" s="63"/>
      <c r="Y44" s="63"/>
      <c r="Z44" s="63"/>
    </row>
    <row r="45" spans="1:29" x14ac:dyDescent="0.3">
      <c r="A45" s="133" t="s">
        <v>112</v>
      </c>
      <c r="B45" s="61" t="s">
        <v>89</v>
      </c>
      <c r="C45" s="62">
        <v>32800</v>
      </c>
      <c r="D45" s="62">
        <v>1500</v>
      </c>
      <c r="E45" s="62">
        <v>0</v>
      </c>
      <c r="F45" s="62">
        <f t="shared" ref="F45:F48" si="124">+C45+D45+E45</f>
        <v>34300</v>
      </c>
      <c r="G45" s="62">
        <f t="shared" ref="G45:G48" si="125">+F45*12</f>
        <v>411600</v>
      </c>
      <c r="H45" s="62">
        <f t="shared" ref="H45:H48" si="126">+C45</f>
        <v>32800</v>
      </c>
      <c r="I45" s="62"/>
      <c r="J45" s="62"/>
      <c r="K45" s="62">
        <v>13620</v>
      </c>
      <c r="L45" s="62"/>
      <c r="M45" s="62"/>
      <c r="N45" s="62"/>
      <c r="O45" s="62">
        <v>13620</v>
      </c>
      <c r="P45" s="62"/>
      <c r="Q45" s="62"/>
      <c r="R45" s="62"/>
      <c r="S45" s="62">
        <v>13620</v>
      </c>
      <c r="T45" s="62">
        <f>+G45+K45</f>
        <v>425220</v>
      </c>
      <c r="U45" s="62">
        <f>+T45+O45</f>
        <v>438840</v>
      </c>
      <c r="V45" s="62">
        <f>+U45+S45</f>
        <v>452460</v>
      </c>
      <c r="W45" s="63"/>
      <c r="X45" s="63"/>
      <c r="Y45" s="63"/>
      <c r="Z45" s="63"/>
      <c r="AA45" s="63"/>
      <c r="AB45" s="63"/>
      <c r="AC45" s="63"/>
    </row>
    <row r="46" spans="1:29" x14ac:dyDescent="0.3">
      <c r="A46" s="133" t="s">
        <v>113</v>
      </c>
      <c r="B46" s="61" t="s">
        <v>89</v>
      </c>
      <c r="C46" s="62">
        <v>32800</v>
      </c>
      <c r="D46" s="62">
        <v>1500</v>
      </c>
      <c r="E46" s="62">
        <v>0</v>
      </c>
      <c r="F46" s="62">
        <f t="shared" si="124"/>
        <v>34300</v>
      </c>
      <c r="G46" s="62">
        <f t="shared" si="125"/>
        <v>411600</v>
      </c>
      <c r="H46" s="62">
        <f t="shared" si="126"/>
        <v>32800</v>
      </c>
      <c r="I46" s="62"/>
      <c r="J46" s="62"/>
      <c r="K46" s="62">
        <v>13620</v>
      </c>
      <c r="L46" s="62"/>
      <c r="M46" s="62"/>
      <c r="N46" s="62"/>
      <c r="O46" s="62">
        <v>13620</v>
      </c>
      <c r="P46" s="62"/>
      <c r="Q46" s="62"/>
      <c r="R46" s="62"/>
      <c r="S46" s="62">
        <v>13620</v>
      </c>
      <c r="T46" s="62">
        <f>+G46+K46</f>
        <v>425220</v>
      </c>
      <c r="U46" s="62">
        <f>+T46+O46</f>
        <v>438840</v>
      </c>
      <c r="V46" s="62">
        <f>+U46+S46</f>
        <v>452460</v>
      </c>
      <c r="W46" s="63"/>
      <c r="X46" s="63"/>
      <c r="Y46" s="63"/>
      <c r="Z46" s="63"/>
      <c r="AA46" s="63"/>
      <c r="AB46" s="63"/>
      <c r="AC46" s="63"/>
    </row>
    <row r="47" spans="1:29" x14ac:dyDescent="0.3">
      <c r="A47" s="140" t="s">
        <v>115</v>
      </c>
      <c r="B47" s="127"/>
      <c r="C47" s="59">
        <v>19160</v>
      </c>
      <c r="D47" s="59"/>
      <c r="E47" s="59"/>
      <c r="F47" s="59">
        <f t="shared" si="124"/>
        <v>19160</v>
      </c>
      <c r="G47" s="59">
        <f t="shared" si="125"/>
        <v>229920</v>
      </c>
      <c r="H47" s="59">
        <f t="shared" si="126"/>
        <v>19160</v>
      </c>
      <c r="I47" s="62">
        <v>19800</v>
      </c>
      <c r="J47" s="59">
        <f t="shared" ref="J47" si="127">+I47-H47</f>
        <v>640</v>
      </c>
      <c r="K47" s="59">
        <f t="shared" ref="K47" si="128">+J47*12</f>
        <v>7680</v>
      </c>
      <c r="L47" s="59">
        <f t="shared" ref="L47" si="129">+I47</f>
        <v>19800</v>
      </c>
      <c r="M47" s="62">
        <v>20440</v>
      </c>
      <c r="N47" s="59">
        <f t="shared" ref="N47" si="130">+M47-L47</f>
        <v>640</v>
      </c>
      <c r="O47" s="59">
        <f>+N47*12</f>
        <v>7680</v>
      </c>
      <c r="P47" s="59">
        <f t="shared" ref="P47" si="131">+M47</f>
        <v>20440</v>
      </c>
      <c r="Q47" s="62">
        <v>21140</v>
      </c>
      <c r="R47" s="59">
        <f t="shared" ref="R47" si="132">+Q47-P47</f>
        <v>700</v>
      </c>
      <c r="S47" s="59">
        <f t="shared" ref="S47" si="133">+R47*12</f>
        <v>8400</v>
      </c>
      <c r="T47" s="59">
        <f t="shared" ref="T47" si="134">+G47+K47</f>
        <v>237600</v>
      </c>
      <c r="U47" s="59">
        <f t="shared" ref="U47" si="135">+T47+O47</f>
        <v>245280</v>
      </c>
      <c r="V47" s="59">
        <f t="shared" ref="V47" si="136">+U47+S47</f>
        <v>253680</v>
      </c>
    </row>
    <row r="48" spans="1:29" x14ac:dyDescent="0.3">
      <c r="A48" s="66" t="s">
        <v>115</v>
      </c>
      <c r="B48" s="67" t="s">
        <v>89</v>
      </c>
      <c r="C48" s="65">
        <v>29610</v>
      </c>
      <c r="D48" s="65">
        <v>0</v>
      </c>
      <c r="E48" s="65">
        <v>0</v>
      </c>
      <c r="F48" s="62">
        <f t="shared" si="124"/>
        <v>29610</v>
      </c>
      <c r="G48" s="65">
        <f t="shared" si="125"/>
        <v>355320</v>
      </c>
      <c r="H48" s="65">
        <f t="shared" si="126"/>
        <v>29610</v>
      </c>
      <c r="I48" s="65"/>
      <c r="J48" s="65"/>
      <c r="K48" s="65">
        <v>12000</v>
      </c>
      <c r="L48" s="65"/>
      <c r="M48" s="65"/>
      <c r="N48" s="65"/>
      <c r="O48" s="65">
        <v>12000</v>
      </c>
      <c r="P48" s="65"/>
      <c r="Q48" s="65"/>
      <c r="R48" s="65"/>
      <c r="S48" s="65">
        <v>12000</v>
      </c>
      <c r="T48" s="65">
        <f>+G48+K48</f>
        <v>367320</v>
      </c>
      <c r="U48" s="65">
        <f>+T48+O48</f>
        <v>379320</v>
      </c>
      <c r="V48" s="65">
        <f>+U48+O48</f>
        <v>391320</v>
      </c>
      <c r="W48" s="68"/>
    </row>
    <row r="49" spans="1:24" x14ac:dyDescent="0.3">
      <c r="A49" s="134" t="s">
        <v>116</v>
      </c>
      <c r="B49" s="127"/>
      <c r="C49" s="59"/>
      <c r="D49" s="59"/>
      <c r="E49" s="59"/>
      <c r="F49" s="59"/>
      <c r="G49" s="59"/>
      <c r="H49" s="59"/>
      <c r="I49" s="62"/>
      <c r="J49" s="59"/>
      <c r="K49" s="59"/>
      <c r="L49" s="59"/>
      <c r="M49" s="62"/>
      <c r="N49" s="59"/>
      <c r="O49" s="59"/>
      <c r="P49" s="59"/>
      <c r="Q49" s="62"/>
      <c r="R49" s="59"/>
      <c r="S49" s="59"/>
      <c r="T49" s="59"/>
      <c r="U49" s="59"/>
      <c r="V49" s="59"/>
    </row>
    <row r="50" spans="1:24" x14ac:dyDescent="0.3">
      <c r="A50" s="135" t="s">
        <v>117</v>
      </c>
      <c r="B50" s="127"/>
      <c r="C50" s="59">
        <v>26460</v>
      </c>
      <c r="D50" s="59">
        <v>3500</v>
      </c>
      <c r="E50" s="59"/>
      <c r="F50" s="59">
        <f t="shared" ref="F50:F51" si="137">+C50+D50+E50</f>
        <v>29960</v>
      </c>
      <c r="G50" s="59">
        <f t="shared" ref="G50:G51" si="138">+F50*12</f>
        <v>359520</v>
      </c>
      <c r="H50" s="59">
        <f t="shared" ref="H50:H51" si="139">+C50</f>
        <v>26460</v>
      </c>
      <c r="I50" s="62">
        <v>27480</v>
      </c>
      <c r="J50" s="59">
        <f t="shared" ref="J50" si="140">+I50-H50</f>
        <v>1020</v>
      </c>
      <c r="K50" s="59">
        <f t="shared" ref="K50" si="141">+J50*12</f>
        <v>12240</v>
      </c>
      <c r="L50" s="59">
        <f t="shared" ref="L50" si="142">+I50</f>
        <v>27480</v>
      </c>
      <c r="M50" s="62">
        <v>28560</v>
      </c>
      <c r="N50" s="59">
        <f t="shared" ref="N50" si="143">+M50-L50</f>
        <v>1080</v>
      </c>
      <c r="O50" s="59">
        <f t="shared" ref="O50" si="144">+N50*12</f>
        <v>12960</v>
      </c>
      <c r="P50" s="59">
        <f t="shared" ref="P50" si="145">+M50</f>
        <v>28560</v>
      </c>
      <c r="Q50" s="62">
        <v>29680</v>
      </c>
      <c r="R50" s="59">
        <f t="shared" ref="R50" si="146">+Q50-P50</f>
        <v>1120</v>
      </c>
      <c r="S50" s="59">
        <f t="shared" ref="S50" si="147">+R50*12</f>
        <v>13440</v>
      </c>
      <c r="T50" s="59">
        <f t="shared" ref="T50" si="148">+G50+K50</f>
        <v>371760</v>
      </c>
      <c r="U50" s="59">
        <f t="shared" ref="U50" si="149">+T50+O50</f>
        <v>384720</v>
      </c>
      <c r="V50" s="59">
        <f t="shared" ref="V50" si="150">+U50+S50</f>
        <v>398160</v>
      </c>
    </row>
    <row r="51" spans="1:24" x14ac:dyDescent="0.3">
      <c r="A51" s="133" t="s">
        <v>118</v>
      </c>
      <c r="B51" s="61" t="s">
        <v>89</v>
      </c>
      <c r="C51" s="62">
        <v>32800</v>
      </c>
      <c r="D51" s="62">
        <v>1500</v>
      </c>
      <c r="E51" s="62">
        <v>0</v>
      </c>
      <c r="F51" s="62">
        <f t="shared" si="137"/>
        <v>34300</v>
      </c>
      <c r="G51" s="62">
        <f t="shared" si="138"/>
        <v>411600</v>
      </c>
      <c r="H51" s="62">
        <f t="shared" si="139"/>
        <v>32800</v>
      </c>
      <c r="I51" s="62"/>
      <c r="J51" s="62"/>
      <c r="K51" s="62">
        <v>13620</v>
      </c>
      <c r="L51" s="62"/>
      <c r="M51" s="62"/>
      <c r="N51" s="62"/>
      <c r="O51" s="62">
        <v>13620</v>
      </c>
      <c r="P51" s="62"/>
      <c r="Q51" s="62"/>
      <c r="R51" s="62"/>
      <c r="S51" s="62">
        <v>13620</v>
      </c>
      <c r="T51" s="62">
        <f>+G51+K51</f>
        <v>425220</v>
      </c>
      <c r="U51" s="62">
        <f>+T51+O51</f>
        <v>438840</v>
      </c>
      <c r="V51" s="62">
        <f>+U51+S51</f>
        <v>452460</v>
      </c>
      <c r="W51" s="63"/>
      <c r="X51" s="63"/>
    </row>
    <row r="52" spans="1:24" x14ac:dyDescent="0.3">
      <c r="A52" s="136" t="s">
        <v>119</v>
      </c>
      <c r="B52" s="61" t="s">
        <v>89</v>
      </c>
      <c r="C52" s="62">
        <v>32800</v>
      </c>
      <c r="D52" s="62">
        <v>1500</v>
      </c>
      <c r="E52" s="62">
        <v>0</v>
      </c>
      <c r="F52" s="62">
        <f t="shared" ref="F52:F54" si="151">+C52+D52+E52</f>
        <v>34300</v>
      </c>
      <c r="G52" s="62">
        <f t="shared" ref="G52:G53" si="152">+F52*12</f>
        <v>411600</v>
      </c>
      <c r="H52" s="62">
        <f t="shared" ref="H52:H54" si="153">+C52</f>
        <v>32800</v>
      </c>
      <c r="I52" s="62"/>
      <c r="J52" s="62"/>
      <c r="K52" s="62">
        <v>13620</v>
      </c>
      <c r="L52" s="62"/>
      <c r="M52" s="62"/>
      <c r="N52" s="62"/>
      <c r="O52" s="62">
        <v>13620</v>
      </c>
      <c r="P52" s="62"/>
      <c r="Q52" s="62"/>
      <c r="R52" s="62"/>
      <c r="S52" s="62">
        <v>13620</v>
      </c>
      <c r="T52" s="62">
        <f>+G52+K52</f>
        <v>425220</v>
      </c>
      <c r="U52" s="62">
        <f>+T52+O52</f>
        <v>438840</v>
      </c>
      <c r="V52" s="62">
        <f>+U52+S52</f>
        <v>452460</v>
      </c>
      <c r="W52" s="63"/>
      <c r="X52" s="63"/>
    </row>
    <row r="53" spans="1:24" x14ac:dyDescent="0.3">
      <c r="A53" s="143" t="s">
        <v>29</v>
      </c>
      <c r="B53" s="128"/>
      <c r="C53" s="59">
        <v>20770</v>
      </c>
      <c r="D53" s="59"/>
      <c r="E53" s="59"/>
      <c r="F53" s="59">
        <f t="shared" si="151"/>
        <v>20770</v>
      </c>
      <c r="G53" s="59">
        <f t="shared" si="152"/>
        <v>249240</v>
      </c>
      <c r="H53" s="59">
        <f t="shared" si="153"/>
        <v>20770</v>
      </c>
      <c r="I53" s="62">
        <v>21500</v>
      </c>
      <c r="J53" s="59">
        <f t="shared" ref="J53:J54" si="154">+I53-H53</f>
        <v>730</v>
      </c>
      <c r="K53" s="59">
        <f t="shared" ref="K53:K54" si="155">+J53*12</f>
        <v>8760</v>
      </c>
      <c r="L53" s="59">
        <f t="shared" ref="L53:L54" si="156">+I53</f>
        <v>21500</v>
      </c>
      <c r="M53" s="62">
        <v>22230</v>
      </c>
      <c r="N53" s="59">
        <f t="shared" ref="N53:N54" si="157">+M53-L53</f>
        <v>730</v>
      </c>
      <c r="O53" s="59">
        <f>+N53*12</f>
        <v>8760</v>
      </c>
      <c r="P53" s="59">
        <f t="shared" ref="P53:P54" si="158">+M53</f>
        <v>22230</v>
      </c>
      <c r="Q53" s="62">
        <v>22980</v>
      </c>
      <c r="R53" s="59">
        <f t="shared" ref="R53:R54" si="159">+Q53-P53</f>
        <v>750</v>
      </c>
      <c r="S53" s="59">
        <f t="shared" ref="S53:S54" si="160">+R53*12</f>
        <v>9000</v>
      </c>
      <c r="T53" s="59">
        <f t="shared" ref="T53:T54" si="161">+G53+K53</f>
        <v>258000</v>
      </c>
      <c r="U53" s="59">
        <f t="shared" ref="U53:U54" si="162">+T53+O53</f>
        <v>266760</v>
      </c>
      <c r="V53" s="59">
        <f t="shared" ref="V53:V54" si="163">+U53+S53</f>
        <v>275760</v>
      </c>
    </row>
    <row r="54" spans="1:24" x14ac:dyDescent="0.3">
      <c r="A54" s="141" t="s">
        <v>31</v>
      </c>
      <c r="B54" s="128"/>
      <c r="C54" s="59">
        <v>19580</v>
      </c>
      <c r="D54" s="59"/>
      <c r="E54" s="59"/>
      <c r="F54" s="59">
        <f t="shared" si="151"/>
        <v>19580</v>
      </c>
      <c r="G54" s="59">
        <f>+F54*12</f>
        <v>234960</v>
      </c>
      <c r="H54" s="59">
        <f t="shared" si="153"/>
        <v>19580</v>
      </c>
      <c r="I54" s="62">
        <v>20360</v>
      </c>
      <c r="J54" s="59">
        <f t="shared" si="154"/>
        <v>780</v>
      </c>
      <c r="K54" s="59">
        <f t="shared" si="155"/>
        <v>9360</v>
      </c>
      <c r="L54" s="59">
        <f t="shared" si="156"/>
        <v>20360</v>
      </c>
      <c r="M54" s="62">
        <v>21190</v>
      </c>
      <c r="N54" s="59">
        <f t="shared" si="157"/>
        <v>830</v>
      </c>
      <c r="O54" s="59">
        <f t="shared" ref="O54" si="164">+N54*12</f>
        <v>9960</v>
      </c>
      <c r="P54" s="59">
        <f t="shared" si="158"/>
        <v>21190</v>
      </c>
      <c r="Q54" s="62">
        <v>22040</v>
      </c>
      <c r="R54" s="59">
        <f t="shared" si="159"/>
        <v>850</v>
      </c>
      <c r="S54" s="59">
        <f t="shared" si="160"/>
        <v>10200</v>
      </c>
      <c r="T54" s="59">
        <f t="shared" si="161"/>
        <v>244320</v>
      </c>
      <c r="U54" s="59">
        <f t="shared" si="162"/>
        <v>254280</v>
      </c>
      <c r="V54" s="59">
        <f t="shared" si="163"/>
        <v>264480</v>
      </c>
    </row>
    <row r="56" spans="1:24" x14ac:dyDescent="0.3">
      <c r="E56" s="142"/>
    </row>
  </sheetData>
  <mergeCells count="9">
    <mergeCell ref="T3:V3"/>
    <mergeCell ref="A1:B1"/>
    <mergeCell ref="C1:P1"/>
    <mergeCell ref="A3:A5"/>
    <mergeCell ref="C3:G3"/>
    <mergeCell ref="H3:S3"/>
    <mergeCell ref="H4:K4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opLeftCell="F1" workbookViewId="0">
      <selection activeCell="B16" sqref="B16:V16"/>
    </sheetView>
  </sheetViews>
  <sheetFormatPr defaultRowHeight="20.25" x14ac:dyDescent="0.3"/>
  <cols>
    <col min="1" max="1" width="26" style="40" customWidth="1"/>
    <col min="2" max="6" width="9" style="40" customWidth="1"/>
    <col min="7" max="7" width="11" style="40" bestFit="1" customWidth="1"/>
    <col min="8" max="8" width="11.25" style="40" customWidth="1"/>
    <col min="9" max="9" width="9" style="40" customWidth="1"/>
    <col min="10" max="10" width="9" style="53" customWidth="1"/>
    <col min="11" max="11" width="9.875" style="40" bestFit="1" customWidth="1"/>
    <col min="12" max="13" width="9" style="40" customWidth="1"/>
    <col min="14" max="14" width="9" style="53" customWidth="1"/>
    <col min="15" max="15" width="9" style="40"/>
    <col min="16" max="17" width="9" style="40" customWidth="1"/>
    <col min="18" max="18" width="9" style="53" customWidth="1"/>
    <col min="19" max="16384" width="9" style="40"/>
  </cols>
  <sheetData>
    <row r="1" spans="1:22" x14ac:dyDescent="0.3">
      <c r="A1" s="815" t="s">
        <v>74</v>
      </c>
      <c r="B1" s="41" t="s">
        <v>75</v>
      </c>
      <c r="C1" s="818" t="s">
        <v>76</v>
      </c>
      <c r="D1" s="819"/>
      <c r="E1" s="819"/>
      <c r="F1" s="819"/>
      <c r="G1" s="820"/>
      <c r="H1" s="812" t="s">
        <v>95</v>
      </c>
      <c r="I1" s="812"/>
      <c r="J1" s="812"/>
      <c r="K1" s="812"/>
      <c r="L1" s="812"/>
      <c r="M1" s="812"/>
      <c r="N1" s="812"/>
      <c r="O1" s="812"/>
      <c r="P1" s="812"/>
      <c r="Q1" s="812"/>
      <c r="R1" s="812"/>
      <c r="S1" s="812"/>
      <c r="T1" s="812" t="s">
        <v>90</v>
      </c>
      <c r="U1" s="812"/>
      <c r="V1" s="812"/>
    </row>
    <row r="2" spans="1:22" x14ac:dyDescent="0.3">
      <c r="A2" s="816"/>
      <c r="B2" s="42" t="s">
        <v>74</v>
      </c>
      <c r="C2" s="41" t="s">
        <v>14</v>
      </c>
      <c r="D2" s="43" t="s">
        <v>77</v>
      </c>
      <c r="E2" s="44" t="s">
        <v>78</v>
      </c>
      <c r="F2" s="44" t="s">
        <v>45</v>
      </c>
      <c r="G2" s="44" t="s">
        <v>45</v>
      </c>
      <c r="H2" s="818">
        <v>2561</v>
      </c>
      <c r="I2" s="819"/>
      <c r="J2" s="819"/>
      <c r="K2" s="819"/>
      <c r="L2" s="818">
        <v>2562</v>
      </c>
      <c r="M2" s="819"/>
      <c r="N2" s="819"/>
      <c r="O2" s="819"/>
      <c r="P2" s="812">
        <v>2563</v>
      </c>
      <c r="Q2" s="812"/>
      <c r="R2" s="812"/>
      <c r="S2" s="812"/>
      <c r="T2" s="46">
        <v>2561</v>
      </c>
      <c r="U2" s="46">
        <v>2562</v>
      </c>
      <c r="V2" s="46">
        <v>2563</v>
      </c>
    </row>
    <row r="3" spans="1:22" x14ac:dyDescent="0.3">
      <c r="A3" s="817"/>
      <c r="B3" s="45"/>
      <c r="C3" s="45" t="s">
        <v>79</v>
      </c>
      <c r="D3" s="48" t="s">
        <v>74</v>
      </c>
      <c r="E3" s="49" t="s">
        <v>80</v>
      </c>
      <c r="F3" s="49" t="s">
        <v>81</v>
      </c>
      <c r="G3" s="50" t="s">
        <v>82</v>
      </c>
      <c r="H3" s="71" t="s">
        <v>91</v>
      </c>
      <c r="I3" s="72" t="s">
        <v>92</v>
      </c>
      <c r="J3" s="71" t="s">
        <v>93</v>
      </c>
      <c r="K3" s="71" t="s">
        <v>86</v>
      </c>
      <c r="L3" s="71" t="s">
        <v>94</v>
      </c>
      <c r="M3" s="72" t="s">
        <v>92</v>
      </c>
      <c r="N3" s="71" t="s">
        <v>93</v>
      </c>
      <c r="O3" s="71" t="s">
        <v>86</v>
      </c>
      <c r="P3" s="71" t="s">
        <v>94</v>
      </c>
      <c r="Q3" s="72" t="s">
        <v>92</v>
      </c>
      <c r="R3" s="71" t="s">
        <v>93</v>
      </c>
      <c r="S3" s="71" t="s">
        <v>86</v>
      </c>
      <c r="T3" s="60"/>
      <c r="U3" s="60"/>
      <c r="V3" s="60"/>
    </row>
    <row r="4" spans="1:22" x14ac:dyDescent="0.3">
      <c r="A4" s="94" t="s">
        <v>96</v>
      </c>
      <c r="B4" s="77"/>
      <c r="C4" s="78">
        <v>17510</v>
      </c>
      <c r="D4" s="78"/>
      <c r="E4" s="78"/>
      <c r="F4" s="74">
        <f t="shared" ref="F4:F20" si="0">+C4</f>
        <v>17510</v>
      </c>
      <c r="G4" s="75">
        <f t="shared" ref="G4:G19" si="1">SUM(F4*12)</f>
        <v>210120</v>
      </c>
      <c r="H4" s="73">
        <f t="shared" ref="H4:H20" si="2">+F4</f>
        <v>17510</v>
      </c>
      <c r="I4" s="82">
        <f t="shared" ref="I4:I20" si="3">SUM(H4*4/100)</f>
        <v>700.4</v>
      </c>
      <c r="J4" s="77">
        <v>710</v>
      </c>
      <c r="K4" s="83">
        <f>SUM(J4*12)</f>
        <v>8520</v>
      </c>
      <c r="L4" s="79">
        <f t="shared" ref="L4:L20" si="4">SUM(H4+J4)</f>
        <v>18220</v>
      </c>
      <c r="M4" s="82">
        <f t="shared" ref="M4:M20" si="5">SUM(L4*4/100)</f>
        <v>728.8</v>
      </c>
      <c r="N4" s="77">
        <v>730</v>
      </c>
      <c r="O4" s="84">
        <f t="shared" ref="O4:O20" si="6">SUM(N4*12)</f>
        <v>8760</v>
      </c>
      <c r="P4" s="79">
        <f t="shared" ref="P4:P20" si="7">SUM(L4+N4)</f>
        <v>18950</v>
      </c>
      <c r="Q4" s="82">
        <f t="shared" ref="Q4:Q20" si="8">SUM(P4*4/100)</f>
        <v>758</v>
      </c>
      <c r="R4" s="111">
        <v>760</v>
      </c>
      <c r="S4" s="85">
        <f t="shared" ref="S4:S20" si="9">SUM(R4*12)</f>
        <v>9120</v>
      </c>
      <c r="T4" s="99">
        <f t="shared" ref="T4:T20" si="10">+G4+K4</f>
        <v>218640</v>
      </c>
      <c r="U4" s="99">
        <f t="shared" ref="U4:U20" si="11">+T4+O4</f>
        <v>227400</v>
      </c>
      <c r="V4" s="99">
        <f t="shared" ref="V4:V20" si="12">+U4+S4</f>
        <v>236520</v>
      </c>
    </row>
    <row r="5" spans="1:22" x14ac:dyDescent="0.3">
      <c r="A5" s="95" t="s">
        <v>120</v>
      </c>
      <c r="B5" s="77"/>
      <c r="C5" s="78">
        <v>10950</v>
      </c>
      <c r="D5" s="78"/>
      <c r="E5" s="78"/>
      <c r="F5" s="74">
        <f t="shared" si="0"/>
        <v>10950</v>
      </c>
      <c r="G5" s="75">
        <f t="shared" si="1"/>
        <v>131400</v>
      </c>
      <c r="H5" s="73">
        <f t="shared" si="2"/>
        <v>10950</v>
      </c>
      <c r="I5" s="82">
        <f t="shared" si="3"/>
        <v>438</v>
      </c>
      <c r="J5" s="80">
        <v>440</v>
      </c>
      <c r="K5" s="83">
        <f t="shared" ref="K5:K20" si="13">SUM(J5*12)</f>
        <v>5280</v>
      </c>
      <c r="L5" s="79">
        <f t="shared" si="4"/>
        <v>11390</v>
      </c>
      <c r="M5" s="82">
        <f t="shared" si="5"/>
        <v>455.6</v>
      </c>
      <c r="N5" s="81">
        <v>460</v>
      </c>
      <c r="O5" s="84">
        <f t="shared" si="6"/>
        <v>5520</v>
      </c>
      <c r="P5" s="79">
        <f t="shared" si="7"/>
        <v>11850</v>
      </c>
      <c r="Q5" s="82">
        <f t="shared" si="8"/>
        <v>474</v>
      </c>
      <c r="R5" s="111">
        <v>480</v>
      </c>
      <c r="S5" s="85">
        <f t="shared" si="9"/>
        <v>5760</v>
      </c>
      <c r="T5" s="99">
        <f t="shared" si="10"/>
        <v>136680</v>
      </c>
      <c r="U5" s="99">
        <f t="shared" si="11"/>
        <v>142200</v>
      </c>
      <c r="V5" s="99">
        <f t="shared" si="12"/>
        <v>147960</v>
      </c>
    </row>
    <row r="6" spans="1:22" x14ac:dyDescent="0.3">
      <c r="A6" s="96" t="s">
        <v>121</v>
      </c>
      <c r="B6" s="80"/>
      <c r="C6" s="81">
        <v>9690</v>
      </c>
      <c r="D6" s="81"/>
      <c r="E6" s="81"/>
      <c r="F6" s="74">
        <f t="shared" si="0"/>
        <v>9690</v>
      </c>
      <c r="G6" s="75">
        <f t="shared" si="1"/>
        <v>116280</v>
      </c>
      <c r="H6" s="73">
        <f t="shared" si="2"/>
        <v>9690</v>
      </c>
      <c r="I6" s="82">
        <f t="shared" si="3"/>
        <v>387.6</v>
      </c>
      <c r="J6" s="77">
        <v>460</v>
      </c>
      <c r="K6" s="83">
        <f t="shared" si="13"/>
        <v>5520</v>
      </c>
      <c r="L6" s="79">
        <f t="shared" si="4"/>
        <v>10150</v>
      </c>
      <c r="M6" s="82">
        <f t="shared" si="5"/>
        <v>406</v>
      </c>
      <c r="N6" s="77">
        <v>410</v>
      </c>
      <c r="O6" s="84">
        <f t="shared" si="6"/>
        <v>4920</v>
      </c>
      <c r="P6" s="79">
        <f t="shared" si="7"/>
        <v>10560</v>
      </c>
      <c r="Q6" s="82">
        <f t="shared" si="8"/>
        <v>422.4</v>
      </c>
      <c r="R6" s="111">
        <v>430</v>
      </c>
      <c r="S6" s="85">
        <f t="shared" si="9"/>
        <v>5160</v>
      </c>
      <c r="T6" s="99">
        <f t="shared" si="10"/>
        <v>121800</v>
      </c>
      <c r="U6" s="99">
        <f t="shared" si="11"/>
        <v>126720</v>
      </c>
      <c r="V6" s="99">
        <f t="shared" si="12"/>
        <v>131880</v>
      </c>
    </row>
    <row r="7" spans="1:22" x14ac:dyDescent="0.3">
      <c r="A7" s="96" t="s">
        <v>134</v>
      </c>
      <c r="B7" s="89"/>
      <c r="C7" s="88">
        <v>16880</v>
      </c>
      <c r="D7" s="88"/>
      <c r="E7" s="88"/>
      <c r="F7" s="74">
        <f t="shared" ref="F7:F10" si="14">+C7</f>
        <v>16880</v>
      </c>
      <c r="G7" s="75">
        <f t="shared" ref="G7:G10" si="15">SUM(F7*12)</f>
        <v>202560</v>
      </c>
      <c r="H7" s="73">
        <f t="shared" ref="H7:H10" si="16">+F7</f>
        <v>16880</v>
      </c>
      <c r="I7" s="82">
        <f t="shared" ref="I7:I10" si="17">SUM(H7*4/100)</f>
        <v>675.2</v>
      </c>
      <c r="J7" s="86">
        <v>680</v>
      </c>
      <c r="K7" s="83">
        <f t="shared" si="13"/>
        <v>8160</v>
      </c>
      <c r="L7" s="79">
        <f t="shared" ref="L7:L10" si="18">SUM(H7+J7)</f>
        <v>17560</v>
      </c>
      <c r="M7" s="82">
        <f t="shared" ref="M7:M10" si="19">SUM(L7*4/100)</f>
        <v>702.4</v>
      </c>
      <c r="N7" s="86">
        <v>710</v>
      </c>
      <c r="O7" s="84">
        <f t="shared" ref="O7:O10" si="20">SUM(N7*12)</f>
        <v>8520</v>
      </c>
      <c r="P7" s="79">
        <f t="shared" ref="P7:P10" si="21">SUM(L7+N7)</f>
        <v>18270</v>
      </c>
      <c r="Q7" s="82">
        <f t="shared" ref="Q7:Q10" si="22">SUM(P7*4/100)</f>
        <v>730.8</v>
      </c>
      <c r="R7" s="111">
        <v>740</v>
      </c>
      <c r="S7" s="85">
        <f t="shared" ref="S7:S10" si="23">SUM(R7*12)</f>
        <v>8880</v>
      </c>
      <c r="T7" s="99">
        <f t="shared" ref="T7:T10" si="24">+G7+K7</f>
        <v>210720</v>
      </c>
      <c r="U7" s="99">
        <f t="shared" ref="U7:U10" si="25">+T7+O7</f>
        <v>219240</v>
      </c>
      <c r="V7" s="99">
        <f t="shared" ref="V7:V10" si="26">+U7+S7</f>
        <v>228120</v>
      </c>
    </row>
    <row r="8" spans="1:22" x14ac:dyDescent="0.3">
      <c r="A8" s="96" t="s">
        <v>133</v>
      </c>
      <c r="B8" s="89"/>
      <c r="C8" s="88">
        <v>16730</v>
      </c>
      <c r="D8" s="88"/>
      <c r="E8" s="88"/>
      <c r="F8" s="74">
        <f t="shared" si="14"/>
        <v>16730</v>
      </c>
      <c r="G8" s="75">
        <f t="shared" si="15"/>
        <v>200760</v>
      </c>
      <c r="H8" s="73">
        <f t="shared" si="16"/>
        <v>16730</v>
      </c>
      <c r="I8" s="82">
        <f t="shared" si="17"/>
        <v>669.2</v>
      </c>
      <c r="J8" s="86">
        <v>670</v>
      </c>
      <c r="K8" s="83">
        <f t="shared" si="13"/>
        <v>8040</v>
      </c>
      <c r="L8" s="79">
        <f t="shared" si="18"/>
        <v>17400</v>
      </c>
      <c r="M8" s="82">
        <f t="shared" si="19"/>
        <v>696</v>
      </c>
      <c r="N8" s="86">
        <v>700</v>
      </c>
      <c r="O8" s="84">
        <f t="shared" si="20"/>
        <v>8400</v>
      </c>
      <c r="P8" s="79">
        <f t="shared" si="21"/>
        <v>18100</v>
      </c>
      <c r="Q8" s="82">
        <f t="shared" si="22"/>
        <v>724</v>
      </c>
      <c r="R8" s="111">
        <v>730</v>
      </c>
      <c r="S8" s="85">
        <f t="shared" si="23"/>
        <v>8760</v>
      </c>
      <c r="T8" s="99">
        <f t="shared" si="24"/>
        <v>208800</v>
      </c>
      <c r="U8" s="99">
        <f t="shared" si="25"/>
        <v>217200</v>
      </c>
      <c r="V8" s="99">
        <f t="shared" si="26"/>
        <v>225960</v>
      </c>
    </row>
    <row r="9" spans="1:22" x14ac:dyDescent="0.3">
      <c r="A9" s="96" t="s">
        <v>132</v>
      </c>
      <c r="B9" s="89"/>
      <c r="C9" s="88">
        <v>17210</v>
      </c>
      <c r="D9" s="88"/>
      <c r="E9" s="88"/>
      <c r="F9" s="74">
        <f t="shared" ref="F9" si="27">+C9</f>
        <v>17210</v>
      </c>
      <c r="G9" s="75">
        <f t="shared" ref="G9" si="28">SUM(F9*12)</f>
        <v>206520</v>
      </c>
      <c r="H9" s="73">
        <f t="shared" ref="H9" si="29">+F9</f>
        <v>17210</v>
      </c>
      <c r="I9" s="82">
        <f t="shared" ref="I9" si="30">SUM(H9*4/100)</f>
        <v>688.4</v>
      </c>
      <c r="J9" s="86">
        <v>690</v>
      </c>
      <c r="K9" s="83">
        <f t="shared" ref="K9" si="31">SUM(J9*12)</f>
        <v>8280</v>
      </c>
      <c r="L9" s="79">
        <f t="shared" ref="L9" si="32">SUM(H9+J9)</f>
        <v>17900</v>
      </c>
      <c r="M9" s="82">
        <f t="shared" ref="M9" si="33">SUM(L9*4/100)</f>
        <v>716</v>
      </c>
      <c r="N9" s="86">
        <v>720</v>
      </c>
      <c r="O9" s="84">
        <f t="shared" ref="O9" si="34">SUM(N9*12)</f>
        <v>8640</v>
      </c>
      <c r="P9" s="79">
        <f t="shared" ref="P9" si="35">SUM(L9+N9)</f>
        <v>18620</v>
      </c>
      <c r="Q9" s="82">
        <f t="shared" ref="Q9" si="36">SUM(P9*4/100)</f>
        <v>744.8</v>
      </c>
      <c r="R9" s="111">
        <v>750</v>
      </c>
      <c r="S9" s="85">
        <f t="shared" ref="S9" si="37">SUM(R9*12)</f>
        <v>9000</v>
      </c>
      <c r="T9" s="99">
        <f t="shared" ref="T9" si="38">+G9+K9</f>
        <v>214800</v>
      </c>
      <c r="U9" s="99">
        <f t="shared" ref="U9" si="39">+T9+O9</f>
        <v>223440</v>
      </c>
      <c r="V9" s="99">
        <f t="shared" ref="V9" si="40">+U9+S9</f>
        <v>232440</v>
      </c>
    </row>
    <row r="10" spans="1:22" x14ac:dyDescent="0.3">
      <c r="A10" s="96" t="s">
        <v>131</v>
      </c>
      <c r="B10" s="89"/>
      <c r="C10" s="88">
        <v>12210</v>
      </c>
      <c r="D10" s="88"/>
      <c r="E10" s="88"/>
      <c r="F10" s="74">
        <f t="shared" si="14"/>
        <v>12210</v>
      </c>
      <c r="G10" s="75">
        <f t="shared" si="15"/>
        <v>146520</v>
      </c>
      <c r="H10" s="73">
        <f t="shared" si="16"/>
        <v>12210</v>
      </c>
      <c r="I10" s="82">
        <f t="shared" si="17"/>
        <v>488.4</v>
      </c>
      <c r="J10" s="86">
        <v>490</v>
      </c>
      <c r="K10" s="83">
        <f t="shared" si="13"/>
        <v>5880</v>
      </c>
      <c r="L10" s="79">
        <f t="shared" si="18"/>
        <v>12700</v>
      </c>
      <c r="M10" s="82">
        <f t="shared" si="19"/>
        <v>508</v>
      </c>
      <c r="N10" s="86">
        <v>510</v>
      </c>
      <c r="O10" s="84">
        <f t="shared" si="20"/>
        <v>6120</v>
      </c>
      <c r="P10" s="79">
        <f t="shared" si="21"/>
        <v>13210</v>
      </c>
      <c r="Q10" s="82">
        <f t="shared" si="22"/>
        <v>528.4</v>
      </c>
      <c r="R10" s="111">
        <v>530</v>
      </c>
      <c r="S10" s="85">
        <f t="shared" si="23"/>
        <v>6360</v>
      </c>
      <c r="T10" s="99">
        <f t="shared" si="24"/>
        <v>152400</v>
      </c>
      <c r="U10" s="99">
        <f t="shared" si="25"/>
        <v>158520</v>
      </c>
      <c r="V10" s="99">
        <f t="shared" si="26"/>
        <v>164880</v>
      </c>
    </row>
    <row r="11" spans="1:22" x14ac:dyDescent="0.3">
      <c r="A11" s="96" t="s">
        <v>130</v>
      </c>
      <c r="B11" s="86"/>
      <c r="C11" s="87">
        <v>9590</v>
      </c>
      <c r="D11" s="87"/>
      <c r="E11" s="87"/>
      <c r="F11" s="74">
        <f t="shared" si="0"/>
        <v>9590</v>
      </c>
      <c r="G11" s="75">
        <f t="shared" si="1"/>
        <v>115080</v>
      </c>
      <c r="H11" s="73">
        <f t="shared" si="2"/>
        <v>9590</v>
      </c>
      <c r="I11" s="82">
        <f t="shared" si="3"/>
        <v>383.6</v>
      </c>
      <c r="J11" s="89">
        <v>390</v>
      </c>
      <c r="K11" s="83">
        <f t="shared" si="13"/>
        <v>4680</v>
      </c>
      <c r="L11" s="79">
        <f t="shared" si="4"/>
        <v>9980</v>
      </c>
      <c r="M11" s="82">
        <f t="shared" si="5"/>
        <v>399.2</v>
      </c>
      <c r="N11" s="88">
        <v>400</v>
      </c>
      <c r="O11" s="84">
        <f t="shared" si="6"/>
        <v>4800</v>
      </c>
      <c r="P11" s="79">
        <f t="shared" si="7"/>
        <v>10380</v>
      </c>
      <c r="Q11" s="82">
        <f t="shared" si="8"/>
        <v>415.2</v>
      </c>
      <c r="R11" s="111">
        <v>420</v>
      </c>
      <c r="S11" s="85">
        <f t="shared" si="9"/>
        <v>5040</v>
      </c>
      <c r="T11" s="99">
        <f t="shared" si="10"/>
        <v>119760</v>
      </c>
      <c r="U11" s="99">
        <f t="shared" si="11"/>
        <v>124560</v>
      </c>
      <c r="V11" s="99">
        <f t="shared" si="12"/>
        <v>129600</v>
      </c>
    </row>
    <row r="12" spans="1:22" x14ac:dyDescent="0.3">
      <c r="A12" s="96" t="s">
        <v>129</v>
      </c>
      <c r="B12" s="90"/>
      <c r="C12" s="91">
        <v>10590</v>
      </c>
      <c r="D12" s="91"/>
      <c r="E12" s="91"/>
      <c r="F12" s="74">
        <f t="shared" si="0"/>
        <v>10590</v>
      </c>
      <c r="G12" s="75">
        <f t="shared" si="1"/>
        <v>127080</v>
      </c>
      <c r="H12" s="73">
        <f t="shared" si="2"/>
        <v>10590</v>
      </c>
      <c r="I12" s="82">
        <f t="shared" si="3"/>
        <v>423.6</v>
      </c>
      <c r="J12" s="92">
        <v>430</v>
      </c>
      <c r="K12" s="83">
        <f t="shared" si="13"/>
        <v>5160</v>
      </c>
      <c r="L12" s="79">
        <f t="shared" si="4"/>
        <v>11020</v>
      </c>
      <c r="M12" s="82">
        <f t="shared" si="5"/>
        <v>440.8</v>
      </c>
      <c r="N12" s="92">
        <v>450</v>
      </c>
      <c r="O12" s="84">
        <f t="shared" si="6"/>
        <v>5400</v>
      </c>
      <c r="P12" s="79">
        <f t="shared" si="7"/>
        <v>11470</v>
      </c>
      <c r="Q12" s="82">
        <f t="shared" si="8"/>
        <v>458.8</v>
      </c>
      <c r="R12" s="112">
        <v>460</v>
      </c>
      <c r="S12" s="85">
        <f t="shared" si="9"/>
        <v>5520</v>
      </c>
      <c r="T12" s="99">
        <f t="shared" si="10"/>
        <v>132240</v>
      </c>
      <c r="U12" s="99">
        <f t="shared" si="11"/>
        <v>137640</v>
      </c>
      <c r="V12" s="99">
        <f t="shared" si="12"/>
        <v>143160</v>
      </c>
    </row>
    <row r="13" spans="1:22" x14ac:dyDescent="0.3">
      <c r="A13" s="98" t="s">
        <v>128</v>
      </c>
      <c r="B13" s="44"/>
      <c r="C13" s="129">
        <v>13450</v>
      </c>
      <c r="D13" s="129"/>
      <c r="E13" s="129"/>
      <c r="F13" s="74">
        <f t="shared" ref="F13" si="41">+C13</f>
        <v>13450</v>
      </c>
      <c r="G13" s="75">
        <f t="shared" ref="G13" si="42">SUM(F13*12)</f>
        <v>161400</v>
      </c>
      <c r="H13" s="73">
        <f t="shared" ref="H13" si="43">+F13</f>
        <v>13450</v>
      </c>
      <c r="I13" s="82">
        <f t="shared" ref="I13" si="44">SUM(H13*4/100)</f>
        <v>538</v>
      </c>
      <c r="J13" s="43">
        <v>540</v>
      </c>
      <c r="K13" s="83">
        <f t="shared" ref="K13" si="45">SUM(J13*12)</f>
        <v>6480</v>
      </c>
      <c r="L13" s="79">
        <f t="shared" ref="L13" si="46">SUM(H13+J13)</f>
        <v>13990</v>
      </c>
      <c r="M13" s="82">
        <f t="shared" ref="M13" si="47">SUM(L13*4/100)</f>
        <v>559.6</v>
      </c>
      <c r="N13" s="43">
        <v>560</v>
      </c>
      <c r="O13" s="84">
        <f t="shared" ref="O13" si="48">SUM(N13*12)</f>
        <v>6720</v>
      </c>
      <c r="P13" s="79">
        <f t="shared" ref="P13" si="49">SUM(L13+N13)</f>
        <v>14550</v>
      </c>
      <c r="Q13" s="82">
        <f t="shared" ref="Q13" si="50">SUM(P13*4/100)</f>
        <v>582</v>
      </c>
      <c r="R13" s="130">
        <v>590</v>
      </c>
      <c r="S13" s="85">
        <f t="shared" ref="S13" si="51">SUM(R13*12)</f>
        <v>7080</v>
      </c>
      <c r="T13" s="99">
        <f t="shared" ref="T13" si="52">+G13+K13</f>
        <v>167880</v>
      </c>
      <c r="U13" s="99">
        <f t="shared" ref="U13" si="53">+T13+O13</f>
        <v>174600</v>
      </c>
      <c r="V13" s="99">
        <f t="shared" ref="V13" si="54">+U13+S13</f>
        <v>181680</v>
      </c>
    </row>
    <row r="14" spans="1:22" x14ac:dyDescent="0.3">
      <c r="A14" s="98" t="s">
        <v>140</v>
      </c>
      <c r="B14" s="44"/>
      <c r="C14" s="129">
        <v>11500</v>
      </c>
      <c r="D14" s="129"/>
      <c r="E14" s="129"/>
      <c r="F14" s="74">
        <f t="shared" ref="F14" si="55">+C14</f>
        <v>11500</v>
      </c>
      <c r="G14" s="75">
        <f t="shared" ref="G14" si="56">SUM(F14*12)</f>
        <v>138000</v>
      </c>
      <c r="H14" s="73">
        <f t="shared" ref="H14" si="57">+F14</f>
        <v>11500</v>
      </c>
      <c r="I14" s="82">
        <f t="shared" ref="I14" si="58">SUM(H14*4/100)</f>
        <v>460</v>
      </c>
      <c r="J14" s="43">
        <v>460</v>
      </c>
      <c r="K14" s="83">
        <f t="shared" ref="K14" si="59">SUM(J14*12)</f>
        <v>5520</v>
      </c>
      <c r="L14" s="79">
        <f t="shared" ref="L14" si="60">SUM(H14+J14)</f>
        <v>11960</v>
      </c>
      <c r="M14" s="82">
        <f t="shared" ref="M14" si="61">SUM(L14*4/100)</f>
        <v>478.4</v>
      </c>
      <c r="N14" s="43">
        <v>580</v>
      </c>
      <c r="O14" s="84">
        <f t="shared" ref="O14" si="62">SUM(N14*12)</f>
        <v>6960</v>
      </c>
      <c r="P14" s="79">
        <f t="shared" ref="P14" si="63">SUM(L14+N14)</f>
        <v>12540</v>
      </c>
      <c r="Q14" s="82">
        <f t="shared" ref="Q14" si="64">SUM(P14*4/100)</f>
        <v>501.6</v>
      </c>
      <c r="R14" s="130">
        <v>510</v>
      </c>
      <c r="S14" s="85">
        <f t="shared" ref="S14" si="65">SUM(R14*12)</f>
        <v>6120</v>
      </c>
      <c r="T14" s="99">
        <f t="shared" ref="T14" si="66">+G14+K14</f>
        <v>143520</v>
      </c>
      <c r="U14" s="99">
        <f t="shared" ref="U14" si="67">+T14+O14</f>
        <v>150480</v>
      </c>
      <c r="V14" s="99">
        <f t="shared" ref="V14" si="68">+U14+S14</f>
        <v>156600</v>
      </c>
    </row>
    <row r="15" spans="1:22" x14ac:dyDescent="0.3">
      <c r="A15" s="97" t="s">
        <v>126</v>
      </c>
      <c r="B15" s="93"/>
      <c r="C15" s="100">
        <v>12210</v>
      </c>
      <c r="D15" s="93"/>
      <c r="E15" s="93"/>
      <c r="F15" s="74">
        <f t="shared" si="0"/>
        <v>12210</v>
      </c>
      <c r="G15" s="75">
        <f t="shared" si="1"/>
        <v>146520</v>
      </c>
      <c r="H15" s="73">
        <f t="shared" si="2"/>
        <v>12210</v>
      </c>
      <c r="I15" s="82">
        <f t="shared" si="3"/>
        <v>488.4</v>
      </c>
      <c r="J15" s="109">
        <v>490</v>
      </c>
      <c r="K15" s="83">
        <f t="shared" si="13"/>
        <v>5880</v>
      </c>
      <c r="L15" s="79">
        <f t="shared" si="4"/>
        <v>12700</v>
      </c>
      <c r="M15" s="82">
        <f t="shared" si="5"/>
        <v>508</v>
      </c>
      <c r="N15" s="109">
        <v>510</v>
      </c>
      <c r="O15" s="84">
        <f t="shared" si="6"/>
        <v>6120</v>
      </c>
      <c r="P15" s="79">
        <f t="shared" si="7"/>
        <v>13210</v>
      </c>
      <c r="Q15" s="82">
        <f t="shared" si="8"/>
        <v>528.4</v>
      </c>
      <c r="R15" s="109">
        <v>530</v>
      </c>
      <c r="S15" s="85">
        <f t="shared" si="9"/>
        <v>6360</v>
      </c>
      <c r="T15" s="99">
        <f t="shared" si="10"/>
        <v>152400</v>
      </c>
      <c r="U15" s="99">
        <f t="shared" si="11"/>
        <v>158520</v>
      </c>
      <c r="V15" s="99">
        <f t="shared" si="12"/>
        <v>164880</v>
      </c>
    </row>
    <row r="16" spans="1:22" s="68" customFormat="1" x14ac:dyDescent="0.3">
      <c r="A16" s="101" t="s">
        <v>71</v>
      </c>
      <c r="B16" s="102" t="s">
        <v>89</v>
      </c>
      <c r="C16" s="103">
        <v>11500</v>
      </c>
      <c r="D16" s="104"/>
      <c r="E16" s="104"/>
      <c r="F16" s="105">
        <f t="shared" si="0"/>
        <v>11500</v>
      </c>
      <c r="G16" s="105">
        <f t="shared" si="1"/>
        <v>138000</v>
      </c>
      <c r="H16" s="105"/>
      <c r="I16" s="106"/>
      <c r="J16" s="110"/>
      <c r="K16" s="107">
        <f t="shared" si="13"/>
        <v>0</v>
      </c>
      <c r="L16" s="107">
        <f>+C16</f>
        <v>11500</v>
      </c>
      <c r="M16" s="106">
        <f t="shared" si="5"/>
        <v>460</v>
      </c>
      <c r="N16" s="110">
        <v>460</v>
      </c>
      <c r="O16" s="107">
        <f t="shared" si="6"/>
        <v>5520</v>
      </c>
      <c r="P16" s="107">
        <f>+L16+N16</f>
        <v>11960</v>
      </c>
      <c r="Q16" s="106">
        <f t="shared" si="8"/>
        <v>478.4</v>
      </c>
      <c r="R16" s="110">
        <v>480</v>
      </c>
      <c r="S16" s="107">
        <f t="shared" si="9"/>
        <v>5760</v>
      </c>
      <c r="T16" s="108">
        <f t="shared" si="10"/>
        <v>138000</v>
      </c>
      <c r="U16" s="108">
        <f t="shared" si="11"/>
        <v>143520</v>
      </c>
      <c r="V16" s="108">
        <f t="shared" si="12"/>
        <v>149280</v>
      </c>
    </row>
    <row r="17" spans="1:22" x14ac:dyDescent="0.3">
      <c r="A17" s="97" t="s">
        <v>127</v>
      </c>
      <c r="B17" s="76"/>
      <c r="C17" s="78">
        <v>10760</v>
      </c>
      <c r="D17" s="76"/>
      <c r="E17" s="76"/>
      <c r="F17" s="74">
        <f t="shared" si="0"/>
        <v>10760</v>
      </c>
      <c r="G17" s="75">
        <f t="shared" si="1"/>
        <v>129120</v>
      </c>
      <c r="H17" s="73">
        <f t="shared" si="2"/>
        <v>10760</v>
      </c>
      <c r="I17" s="82">
        <f t="shared" si="3"/>
        <v>430.4</v>
      </c>
      <c r="J17" s="77">
        <v>440</v>
      </c>
      <c r="K17" s="83">
        <f t="shared" si="13"/>
        <v>5280</v>
      </c>
      <c r="L17" s="79">
        <f t="shared" si="4"/>
        <v>11200</v>
      </c>
      <c r="M17" s="82">
        <f t="shared" si="5"/>
        <v>448</v>
      </c>
      <c r="N17" s="77">
        <v>450</v>
      </c>
      <c r="O17" s="84">
        <f t="shared" si="6"/>
        <v>5400</v>
      </c>
      <c r="P17" s="79">
        <f t="shared" si="7"/>
        <v>11650</v>
      </c>
      <c r="Q17" s="82">
        <f t="shared" si="8"/>
        <v>466</v>
      </c>
      <c r="R17" s="77">
        <v>470</v>
      </c>
      <c r="S17" s="85">
        <f t="shared" si="9"/>
        <v>5640</v>
      </c>
      <c r="T17" s="99">
        <f t="shared" si="10"/>
        <v>134400</v>
      </c>
      <c r="U17" s="99">
        <f t="shared" si="11"/>
        <v>139800</v>
      </c>
      <c r="V17" s="99">
        <f t="shared" si="12"/>
        <v>145440</v>
      </c>
    </row>
    <row r="18" spans="1:22" x14ac:dyDescent="0.3">
      <c r="A18" s="98" t="s">
        <v>136</v>
      </c>
      <c r="B18" s="76"/>
      <c r="C18" s="78">
        <v>12090</v>
      </c>
      <c r="D18" s="76"/>
      <c r="E18" s="76"/>
      <c r="F18" s="74">
        <f t="shared" si="0"/>
        <v>12090</v>
      </c>
      <c r="G18" s="75">
        <f t="shared" si="1"/>
        <v>145080</v>
      </c>
      <c r="H18" s="73">
        <f t="shared" si="2"/>
        <v>12090</v>
      </c>
      <c r="I18" s="82">
        <f t="shared" si="3"/>
        <v>483.6</v>
      </c>
      <c r="J18" s="77">
        <v>490</v>
      </c>
      <c r="K18" s="83">
        <f t="shared" si="13"/>
        <v>5880</v>
      </c>
      <c r="L18" s="79">
        <f t="shared" si="4"/>
        <v>12580</v>
      </c>
      <c r="M18" s="82">
        <f t="shared" si="5"/>
        <v>503.2</v>
      </c>
      <c r="N18" s="77">
        <v>510</v>
      </c>
      <c r="O18" s="84">
        <f t="shared" si="6"/>
        <v>6120</v>
      </c>
      <c r="P18" s="79">
        <f t="shared" si="7"/>
        <v>13090</v>
      </c>
      <c r="Q18" s="82">
        <f t="shared" si="8"/>
        <v>523.6</v>
      </c>
      <c r="R18" s="77">
        <v>530</v>
      </c>
      <c r="S18" s="85">
        <f t="shared" si="9"/>
        <v>6360</v>
      </c>
      <c r="T18" s="99">
        <f t="shared" si="10"/>
        <v>150960</v>
      </c>
      <c r="U18" s="99">
        <f t="shared" si="11"/>
        <v>157080</v>
      </c>
      <c r="V18" s="99">
        <f t="shared" si="12"/>
        <v>163440</v>
      </c>
    </row>
    <row r="19" spans="1:22" x14ac:dyDescent="0.3">
      <c r="A19" s="98" t="s">
        <v>135</v>
      </c>
      <c r="B19" s="76"/>
      <c r="C19" s="78">
        <v>12090</v>
      </c>
      <c r="D19" s="76"/>
      <c r="E19" s="76"/>
      <c r="F19" s="74">
        <f t="shared" si="0"/>
        <v>12090</v>
      </c>
      <c r="G19" s="75">
        <f t="shared" si="1"/>
        <v>145080</v>
      </c>
      <c r="H19" s="73">
        <f t="shared" si="2"/>
        <v>12090</v>
      </c>
      <c r="I19" s="82">
        <f t="shared" si="3"/>
        <v>483.6</v>
      </c>
      <c r="J19" s="77">
        <v>490</v>
      </c>
      <c r="K19" s="83">
        <f t="shared" si="13"/>
        <v>5880</v>
      </c>
      <c r="L19" s="79">
        <f t="shared" si="4"/>
        <v>12580</v>
      </c>
      <c r="M19" s="82">
        <f t="shared" si="5"/>
        <v>503.2</v>
      </c>
      <c r="N19" s="77">
        <v>510</v>
      </c>
      <c r="O19" s="84">
        <f t="shared" si="6"/>
        <v>6120</v>
      </c>
      <c r="P19" s="79">
        <f t="shared" si="7"/>
        <v>13090</v>
      </c>
      <c r="Q19" s="82">
        <f t="shared" si="8"/>
        <v>523.6</v>
      </c>
      <c r="R19" s="77">
        <v>530</v>
      </c>
      <c r="S19" s="85">
        <f t="shared" si="9"/>
        <v>6360</v>
      </c>
      <c r="T19" s="99">
        <f t="shared" si="10"/>
        <v>150960</v>
      </c>
      <c r="U19" s="99">
        <f t="shared" si="11"/>
        <v>157080</v>
      </c>
      <c r="V19" s="99">
        <f t="shared" si="12"/>
        <v>163440</v>
      </c>
    </row>
    <row r="20" spans="1:22" x14ac:dyDescent="0.3">
      <c r="A20" s="40" t="s">
        <v>98</v>
      </c>
      <c r="C20" s="40">
        <v>9780</v>
      </c>
      <c r="F20" s="40">
        <f t="shared" si="0"/>
        <v>9780</v>
      </c>
      <c r="G20" s="113">
        <f t="shared" ref="G20" si="69">+(F20-9400)*12</f>
        <v>4560</v>
      </c>
      <c r="H20" s="40">
        <f t="shared" si="2"/>
        <v>9780</v>
      </c>
      <c r="I20" s="40">
        <f t="shared" si="3"/>
        <v>391.2</v>
      </c>
      <c r="J20" s="53">
        <v>400</v>
      </c>
      <c r="K20" s="114">
        <f t="shared" si="13"/>
        <v>4800</v>
      </c>
      <c r="L20" s="40">
        <f t="shared" si="4"/>
        <v>10180</v>
      </c>
      <c r="M20" s="40">
        <f t="shared" si="5"/>
        <v>407.2</v>
      </c>
      <c r="N20" s="53">
        <v>410</v>
      </c>
      <c r="O20" s="115">
        <f t="shared" si="6"/>
        <v>4920</v>
      </c>
      <c r="P20" s="40">
        <f t="shared" si="7"/>
        <v>10590</v>
      </c>
      <c r="Q20" s="40">
        <f t="shared" si="8"/>
        <v>423.6</v>
      </c>
      <c r="R20" s="53">
        <v>430</v>
      </c>
      <c r="S20" s="115">
        <f t="shared" si="9"/>
        <v>5160</v>
      </c>
      <c r="T20" s="115">
        <f t="shared" si="10"/>
        <v>9360</v>
      </c>
      <c r="U20" s="115">
        <f t="shared" si="11"/>
        <v>14280</v>
      </c>
      <c r="V20" s="115">
        <f t="shared" si="12"/>
        <v>19440</v>
      </c>
    </row>
  </sheetData>
  <mergeCells count="7">
    <mergeCell ref="T1:V1"/>
    <mergeCell ref="A1:A3"/>
    <mergeCell ref="C1:G1"/>
    <mergeCell ref="H1:S1"/>
    <mergeCell ref="H2:K2"/>
    <mergeCell ref="L2:O2"/>
    <mergeCell ref="P2:S2"/>
  </mergeCells>
  <pageMargins left="0.19685039370078741" right="0.2755905511811023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19" sqref="B19"/>
    </sheetView>
  </sheetViews>
  <sheetFormatPr defaultRowHeight="14.25" x14ac:dyDescent="0.2"/>
  <cols>
    <col min="1" max="1" width="32.625" customWidth="1"/>
    <col min="2" max="2" width="20.875" customWidth="1"/>
    <col min="3" max="3" width="23.25" customWidth="1"/>
    <col min="4" max="4" width="23.125" customWidth="1"/>
    <col min="5" max="5" width="11.5" customWidth="1"/>
  </cols>
  <sheetData>
    <row r="1" spans="1:13" ht="20.25" x14ac:dyDescent="0.3">
      <c r="A1" s="808" t="s">
        <v>155</v>
      </c>
      <c r="B1" s="808"/>
      <c r="C1" s="808"/>
      <c r="D1" s="808"/>
      <c r="E1" s="808"/>
      <c r="F1" s="808"/>
      <c r="G1" s="196"/>
      <c r="H1" s="196"/>
      <c r="I1" s="196"/>
      <c r="J1" s="196"/>
      <c r="K1" s="196"/>
      <c r="L1" s="196"/>
      <c r="M1" s="196"/>
    </row>
    <row r="2" spans="1:13" ht="20.25" x14ac:dyDescent="0.3">
      <c r="A2" s="823" t="s">
        <v>156</v>
      </c>
      <c r="B2" s="823"/>
      <c r="C2" s="823"/>
      <c r="D2" s="823"/>
      <c r="E2" s="823"/>
      <c r="F2" s="823"/>
      <c r="G2" s="198"/>
      <c r="H2" s="198"/>
      <c r="I2" s="198"/>
      <c r="J2" s="198"/>
      <c r="K2" s="198"/>
      <c r="L2" s="198"/>
      <c r="M2" s="198"/>
    </row>
    <row r="3" spans="1:13" ht="20.25" x14ac:dyDescent="0.3">
      <c r="A3" s="823" t="s">
        <v>157</v>
      </c>
      <c r="B3" s="823"/>
      <c r="C3" s="823"/>
      <c r="D3" s="823"/>
      <c r="E3" s="823"/>
      <c r="F3" s="823"/>
      <c r="G3" s="198"/>
      <c r="H3" s="198"/>
      <c r="I3" s="198"/>
      <c r="J3" s="198"/>
      <c r="K3" s="198"/>
      <c r="L3" s="198"/>
      <c r="M3" s="198"/>
    </row>
    <row r="4" spans="1:13" ht="15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3" ht="20.25" x14ac:dyDescent="0.3">
      <c r="A5" s="225" t="s">
        <v>158</v>
      </c>
      <c r="B5" s="224" t="s">
        <v>159</v>
      </c>
      <c r="C5" s="225" t="s">
        <v>160</v>
      </c>
      <c r="D5" s="224" t="s">
        <v>161</v>
      </c>
      <c r="E5" s="821" t="s">
        <v>6</v>
      </c>
      <c r="F5" s="822"/>
      <c r="G5" s="40"/>
      <c r="H5" s="197"/>
      <c r="I5" s="197"/>
      <c r="J5" s="197"/>
      <c r="K5" s="197"/>
    </row>
    <row r="6" spans="1:13" ht="20.25" x14ac:dyDescent="0.3">
      <c r="A6" s="59" t="s">
        <v>162</v>
      </c>
      <c r="B6" s="222">
        <v>66042270</v>
      </c>
      <c r="C6" s="213">
        <v>69344384</v>
      </c>
      <c r="D6" s="212">
        <v>72811603</v>
      </c>
      <c r="E6" s="210"/>
      <c r="F6" s="211"/>
      <c r="G6" s="40"/>
      <c r="H6" s="197"/>
      <c r="I6" s="197"/>
      <c r="J6" s="197"/>
      <c r="K6" s="197"/>
    </row>
    <row r="7" spans="1:13" ht="20.25" x14ac:dyDescent="0.3">
      <c r="A7" s="59" t="s">
        <v>163</v>
      </c>
      <c r="B7" s="218">
        <f>B6*40%</f>
        <v>26416908</v>
      </c>
      <c r="C7" s="223">
        <f>C6*40%</f>
        <v>27737753.600000001</v>
      </c>
      <c r="D7" s="212">
        <f>D6*40%</f>
        <v>29124641.200000003</v>
      </c>
      <c r="E7" s="210"/>
      <c r="F7" s="211"/>
      <c r="G7" s="40"/>
      <c r="H7" s="197"/>
      <c r="I7" s="197"/>
      <c r="J7" s="197"/>
      <c r="K7" s="197"/>
    </row>
    <row r="8" spans="1:13" ht="20.25" x14ac:dyDescent="0.3">
      <c r="A8" s="207" t="s">
        <v>164</v>
      </c>
      <c r="B8" s="219"/>
      <c r="C8" s="215"/>
      <c r="D8" s="214"/>
      <c r="E8" s="201"/>
      <c r="F8" s="202"/>
      <c r="G8" s="40"/>
      <c r="H8" s="197"/>
      <c r="I8" s="197"/>
      <c r="J8" s="197"/>
      <c r="K8" s="197"/>
    </row>
    <row r="9" spans="1:13" ht="20.25" x14ac:dyDescent="0.3">
      <c r="A9" s="209" t="s">
        <v>165</v>
      </c>
      <c r="B9" s="220">
        <v>17679660</v>
      </c>
      <c r="C9" s="208">
        <v>18248460</v>
      </c>
      <c r="D9" s="200">
        <v>18826500</v>
      </c>
      <c r="E9" s="203"/>
      <c r="F9" s="204"/>
      <c r="G9" s="40"/>
      <c r="H9" s="197"/>
      <c r="I9" s="197"/>
      <c r="J9" s="197"/>
      <c r="K9" s="197"/>
    </row>
    <row r="10" spans="1:13" ht="20.25" x14ac:dyDescent="0.3">
      <c r="A10" s="209" t="s">
        <v>166</v>
      </c>
      <c r="B10" s="220">
        <v>3535932</v>
      </c>
      <c r="C10" s="208">
        <v>3649692</v>
      </c>
      <c r="D10" s="200">
        <v>3765300</v>
      </c>
      <c r="E10" s="203"/>
      <c r="F10" s="204"/>
      <c r="G10" s="40"/>
      <c r="H10" s="197"/>
      <c r="I10" s="197"/>
      <c r="J10" s="197"/>
      <c r="K10" s="197"/>
    </row>
    <row r="11" spans="1:13" ht="20.25" x14ac:dyDescent="0.3">
      <c r="A11" s="60" t="s">
        <v>167</v>
      </c>
      <c r="B11" s="221"/>
      <c r="C11" s="217"/>
      <c r="D11" s="216"/>
      <c r="E11" s="205"/>
      <c r="F11" s="206"/>
      <c r="G11" s="40"/>
      <c r="H11" s="197"/>
      <c r="I11" s="197"/>
      <c r="J11" s="197"/>
      <c r="K11" s="197"/>
    </row>
    <row r="12" spans="1:13" ht="20.25" x14ac:dyDescent="0.3">
      <c r="A12" s="226" t="s">
        <v>45</v>
      </c>
      <c r="B12" s="227">
        <f>SUM(B9:B11)</f>
        <v>21215592</v>
      </c>
      <c r="C12" s="228">
        <f>SUM(C9:C11)</f>
        <v>21898152</v>
      </c>
      <c r="D12" s="229">
        <f>SUM(D9:D11)</f>
        <v>22591800</v>
      </c>
      <c r="E12" s="203"/>
      <c r="F12" s="204"/>
      <c r="G12" s="40"/>
      <c r="H12" s="197"/>
      <c r="I12" s="197"/>
      <c r="J12" s="197"/>
      <c r="K12" s="197"/>
    </row>
    <row r="13" spans="1:13" ht="20.25" x14ac:dyDescent="0.3">
      <c r="A13" s="225" t="s">
        <v>168</v>
      </c>
      <c r="B13" s="224">
        <v>32.119999999999997</v>
      </c>
      <c r="C13" s="225">
        <v>31.58</v>
      </c>
      <c r="D13" s="224">
        <v>31.03</v>
      </c>
      <c r="E13" s="210"/>
      <c r="F13" s="211"/>
      <c r="G13" s="40"/>
      <c r="H13" s="197"/>
      <c r="I13" s="197"/>
      <c r="J13" s="197"/>
      <c r="K13" s="197"/>
    </row>
    <row r="14" spans="1:13" ht="20.25" x14ac:dyDescent="0.3">
      <c r="A14" s="40"/>
      <c r="B14" s="40"/>
      <c r="C14" s="40"/>
      <c r="D14" s="40"/>
      <c r="E14" s="40"/>
      <c r="F14" s="40"/>
      <c r="G14" s="40"/>
      <c r="H14" s="197"/>
      <c r="I14" s="197"/>
      <c r="J14" s="197"/>
      <c r="K14" s="197"/>
    </row>
    <row r="15" spans="1:13" ht="20.25" x14ac:dyDescent="0.3">
      <c r="A15" s="40"/>
      <c r="B15" s="40"/>
      <c r="C15" s="40"/>
      <c r="D15" s="40"/>
      <c r="E15" s="40"/>
      <c r="F15" s="40"/>
      <c r="G15" s="40"/>
      <c r="H15" s="197"/>
      <c r="I15" s="197"/>
      <c r="J15" s="197"/>
      <c r="K15" s="197"/>
    </row>
    <row r="16" spans="1:13" ht="20.25" x14ac:dyDescent="0.3">
      <c r="A16" s="40" t="s">
        <v>169</v>
      </c>
      <c r="B16" s="40"/>
      <c r="C16" s="40"/>
      <c r="D16" s="40"/>
      <c r="E16" s="40"/>
      <c r="F16" s="40"/>
      <c r="G16" s="40"/>
      <c r="H16" s="197"/>
      <c r="I16" s="197"/>
      <c r="J16" s="197"/>
      <c r="K16" s="197"/>
    </row>
    <row r="17" spans="1:11" ht="21" x14ac:dyDescent="0.35">
      <c r="A17" s="199" t="s">
        <v>170</v>
      </c>
      <c r="B17" s="199"/>
      <c r="C17" s="199"/>
      <c r="D17" s="199"/>
      <c r="E17" s="26"/>
      <c r="F17" s="9"/>
      <c r="G17" s="26"/>
      <c r="H17" s="27"/>
      <c r="I17" s="197"/>
      <c r="J17" s="197"/>
      <c r="K17" s="197"/>
    </row>
    <row r="18" spans="1:11" ht="21" x14ac:dyDescent="0.35">
      <c r="A18" s="199" t="s">
        <v>171</v>
      </c>
      <c r="B18" s="199"/>
      <c r="C18" s="199"/>
      <c r="D18" s="199"/>
      <c r="E18" s="26"/>
      <c r="F18" s="26"/>
      <c r="G18" s="26"/>
      <c r="H18" s="28"/>
      <c r="I18" s="197"/>
      <c r="J18" s="197"/>
      <c r="K18" s="197"/>
    </row>
    <row r="19" spans="1:11" ht="21" x14ac:dyDescent="0.35">
      <c r="A19" s="199" t="s">
        <v>172</v>
      </c>
      <c r="B19" s="199"/>
      <c r="C19" s="199"/>
      <c r="D19" s="199"/>
      <c r="E19" s="26"/>
      <c r="F19" s="26"/>
      <c r="G19" s="26"/>
      <c r="H19" s="28"/>
      <c r="I19" s="197"/>
      <c r="J19" s="197"/>
      <c r="K19" s="197"/>
    </row>
    <row r="20" spans="1:11" ht="20.25" x14ac:dyDescent="0.3">
      <c r="A20" s="40"/>
      <c r="B20" s="40"/>
      <c r="C20" s="40"/>
      <c r="D20" s="40"/>
      <c r="E20" s="40"/>
      <c r="F20" s="40"/>
      <c r="G20" s="40"/>
      <c r="H20" s="197"/>
      <c r="I20" s="197"/>
      <c r="J20" s="197"/>
      <c r="K20" s="197"/>
    </row>
    <row r="21" spans="1:11" ht="20.25" x14ac:dyDescent="0.3">
      <c r="A21" s="40"/>
      <c r="B21" s="40"/>
      <c r="C21" s="40"/>
      <c r="D21" s="40"/>
      <c r="E21" s="40"/>
      <c r="F21" s="40"/>
      <c r="G21" s="40"/>
      <c r="H21" s="197"/>
      <c r="I21" s="197"/>
      <c r="J21" s="197"/>
      <c r="K21" s="197"/>
    </row>
    <row r="22" spans="1:11" ht="15" x14ac:dyDescent="0.25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</row>
    <row r="23" spans="1:11" ht="15" x14ac:dyDescent="0.25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</row>
    <row r="24" spans="1:11" ht="15" x14ac:dyDescent="0.25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</row>
    <row r="25" spans="1:11" ht="15" x14ac:dyDescent="0.25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</row>
    <row r="26" spans="1:11" ht="15" x14ac:dyDescent="0.25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</sheetData>
  <mergeCells count="4">
    <mergeCell ref="E5:F5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view="pageBreakPreview" topLeftCell="A4" zoomScaleNormal="100" zoomScaleSheetLayoutView="100" workbookViewId="0">
      <selection activeCell="A3" sqref="A3:A6"/>
    </sheetView>
  </sheetViews>
  <sheetFormatPr defaultRowHeight="20.25" x14ac:dyDescent="0.3"/>
  <cols>
    <col min="1" max="1" width="32.5" style="40" customWidth="1"/>
    <col min="2" max="2" width="7" style="337" customWidth="1"/>
    <col min="3" max="3" width="7.875" style="373" customWidth="1"/>
    <col min="4" max="4" width="7.25" style="373" customWidth="1"/>
    <col min="5" max="5" width="6" style="40" customWidth="1"/>
    <col min="6" max="6" width="7.75" style="373" customWidth="1"/>
    <col min="7" max="7" width="8.625" style="373" customWidth="1"/>
    <col min="8" max="8" width="7.125" style="373" customWidth="1"/>
    <col min="9" max="9" width="7.25" style="363" customWidth="1"/>
    <col min="10" max="10" width="6.5" style="40" customWidth="1"/>
    <col min="11" max="12" width="7.125" style="40" customWidth="1"/>
    <col min="13" max="13" width="7.125" style="341" customWidth="1"/>
    <col min="14" max="14" width="6.75" style="40" customWidth="1"/>
    <col min="15" max="15" width="7.375" style="40" customWidth="1"/>
    <col min="16" max="16" width="7.125" style="40" customWidth="1"/>
    <col min="17" max="17" width="7.125" style="341" customWidth="1"/>
    <col min="18" max="18" width="6.375" style="40" customWidth="1"/>
    <col min="19" max="19" width="7.125" style="40" customWidth="1"/>
    <col min="20" max="21" width="8" style="40" customWidth="1"/>
    <col min="22" max="22" width="8.125" style="40" customWidth="1"/>
    <col min="23" max="23" width="7.625" style="40" customWidth="1"/>
    <col min="24" max="16384" width="9" style="40"/>
  </cols>
  <sheetData>
    <row r="1" spans="1:23" x14ac:dyDescent="0.3">
      <c r="A1" s="840" t="s">
        <v>87</v>
      </c>
      <c r="B1" s="840"/>
      <c r="C1" s="814" t="s">
        <v>73</v>
      </c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340"/>
      <c r="R1" s="39"/>
      <c r="S1" s="39"/>
    </row>
    <row r="3" spans="1:23" x14ac:dyDescent="0.3">
      <c r="A3" s="815" t="s">
        <v>74</v>
      </c>
      <c r="B3" s="333" t="s">
        <v>75</v>
      </c>
      <c r="C3" s="841" t="s">
        <v>76</v>
      </c>
      <c r="D3" s="842"/>
      <c r="E3" s="842"/>
      <c r="F3" s="842"/>
      <c r="G3" s="843"/>
      <c r="H3" s="818" t="s">
        <v>88</v>
      </c>
      <c r="I3" s="819"/>
      <c r="J3" s="819"/>
      <c r="K3" s="819"/>
      <c r="L3" s="819"/>
      <c r="M3" s="819"/>
      <c r="N3" s="819"/>
      <c r="O3" s="819"/>
      <c r="P3" s="819"/>
      <c r="Q3" s="819"/>
      <c r="R3" s="819"/>
      <c r="S3" s="820"/>
      <c r="T3" s="812" t="s">
        <v>90</v>
      </c>
      <c r="U3" s="812"/>
      <c r="V3" s="812"/>
      <c r="W3" s="824" t="s">
        <v>6</v>
      </c>
    </row>
    <row r="4" spans="1:23" x14ac:dyDescent="0.3">
      <c r="A4" s="816"/>
      <c r="B4" s="334" t="s">
        <v>74</v>
      </c>
      <c r="C4" s="831" t="s">
        <v>14</v>
      </c>
      <c r="D4" s="834" t="s">
        <v>19</v>
      </c>
      <c r="E4" s="837" t="s">
        <v>194</v>
      </c>
      <c r="F4" s="369" t="s">
        <v>45</v>
      </c>
      <c r="G4" s="369" t="s">
        <v>45</v>
      </c>
      <c r="H4" s="827">
        <v>2561</v>
      </c>
      <c r="I4" s="828"/>
      <c r="J4" s="828"/>
      <c r="K4" s="828"/>
      <c r="L4" s="829">
        <v>2562</v>
      </c>
      <c r="M4" s="829"/>
      <c r="N4" s="829"/>
      <c r="O4" s="829"/>
      <c r="P4" s="830">
        <v>2563</v>
      </c>
      <c r="Q4" s="830"/>
      <c r="R4" s="830"/>
      <c r="S4" s="830"/>
      <c r="T4" s="46">
        <v>2561</v>
      </c>
      <c r="U4" s="46">
        <v>2562</v>
      </c>
      <c r="V4" s="46">
        <v>2563</v>
      </c>
      <c r="W4" s="825"/>
    </row>
    <row r="5" spans="1:23" x14ac:dyDescent="0.3">
      <c r="A5" s="816"/>
      <c r="B5" s="334"/>
      <c r="C5" s="832"/>
      <c r="D5" s="835"/>
      <c r="E5" s="838"/>
      <c r="F5" s="369"/>
      <c r="G5" s="369"/>
      <c r="H5" s="374"/>
      <c r="I5" s="358"/>
      <c r="J5" s="339"/>
      <c r="K5" s="332"/>
      <c r="L5" s="336"/>
      <c r="M5" s="345"/>
      <c r="N5" s="332"/>
      <c r="O5" s="332"/>
      <c r="P5" s="336"/>
      <c r="Q5" s="345"/>
      <c r="R5" s="332"/>
      <c r="S5" s="332"/>
      <c r="T5" s="43"/>
      <c r="U5" s="43"/>
      <c r="V5" s="43"/>
      <c r="W5" s="825"/>
    </row>
    <row r="6" spans="1:23" x14ac:dyDescent="0.3">
      <c r="A6" s="817"/>
      <c r="B6" s="335"/>
      <c r="C6" s="833"/>
      <c r="D6" s="836"/>
      <c r="E6" s="839"/>
      <c r="F6" s="370" t="s">
        <v>81</v>
      </c>
      <c r="G6" s="370" t="s">
        <v>82</v>
      </c>
      <c r="H6" s="375" t="s">
        <v>195</v>
      </c>
      <c r="I6" s="359" t="s">
        <v>84</v>
      </c>
      <c r="J6" s="342" t="s">
        <v>85</v>
      </c>
      <c r="K6" s="343" t="s">
        <v>86</v>
      </c>
      <c r="L6" s="342" t="s">
        <v>195</v>
      </c>
      <c r="M6" s="353" t="s">
        <v>84</v>
      </c>
      <c r="N6" s="343" t="s">
        <v>85</v>
      </c>
      <c r="O6" s="343" t="s">
        <v>86</v>
      </c>
      <c r="P6" s="342" t="s">
        <v>195</v>
      </c>
      <c r="Q6" s="353" t="s">
        <v>84</v>
      </c>
      <c r="R6" s="343" t="s">
        <v>85</v>
      </c>
      <c r="S6" s="343" t="s">
        <v>86</v>
      </c>
      <c r="T6" s="60"/>
      <c r="U6" s="60"/>
      <c r="V6" s="60"/>
      <c r="W6" s="826"/>
    </row>
    <row r="7" spans="1:23" x14ac:dyDescent="0.3">
      <c r="A7" s="54" t="s">
        <v>214</v>
      </c>
      <c r="B7" s="332"/>
      <c r="C7" s="368">
        <v>35770</v>
      </c>
      <c r="D7" s="368">
        <v>4000</v>
      </c>
      <c r="E7" s="59">
        <v>0</v>
      </c>
      <c r="F7" s="368">
        <f>+C7+D7+E7</f>
        <v>39770</v>
      </c>
      <c r="G7" s="368">
        <f>+F7*12</f>
        <v>477240</v>
      </c>
      <c r="H7" s="376">
        <f>+C7</f>
        <v>35770</v>
      </c>
      <c r="I7" s="360">
        <v>36860</v>
      </c>
      <c r="J7" s="211">
        <f>+I7-H7</f>
        <v>1090</v>
      </c>
      <c r="K7" s="59">
        <f>+J7*12</f>
        <v>13080</v>
      </c>
      <c r="L7" s="59">
        <f>+I7</f>
        <v>36860</v>
      </c>
      <c r="M7" s="348">
        <v>37960</v>
      </c>
      <c r="N7" s="59">
        <f>+M7-L7</f>
        <v>1100</v>
      </c>
      <c r="O7" s="59">
        <f>+N7*12</f>
        <v>13200</v>
      </c>
      <c r="P7" s="59">
        <f>M7</f>
        <v>37960</v>
      </c>
      <c r="Q7" s="348">
        <v>39080</v>
      </c>
      <c r="R7" s="59">
        <f>+Q7-P7</f>
        <v>1120</v>
      </c>
      <c r="S7" s="59">
        <f>+R7*12</f>
        <v>13440</v>
      </c>
      <c r="T7" s="59">
        <f>+G7+K7</f>
        <v>490320</v>
      </c>
      <c r="U7" s="59">
        <f>+T7+O7</f>
        <v>503520</v>
      </c>
      <c r="V7" s="59">
        <f>+U7+S7</f>
        <v>516960</v>
      </c>
      <c r="W7" s="59"/>
    </row>
    <row r="8" spans="1:23" x14ac:dyDescent="0.3">
      <c r="A8" s="57" t="s">
        <v>64</v>
      </c>
      <c r="B8" s="332"/>
      <c r="C8" s="368"/>
      <c r="D8" s="368"/>
      <c r="E8" s="59"/>
      <c r="F8" s="368"/>
      <c r="G8" s="368"/>
      <c r="H8" s="376"/>
      <c r="I8" s="360"/>
      <c r="J8" s="211"/>
      <c r="K8" s="59"/>
      <c r="L8" s="59"/>
      <c r="M8" s="348"/>
      <c r="N8" s="59"/>
      <c r="O8" s="59"/>
      <c r="P8" s="59"/>
      <c r="Q8" s="348"/>
      <c r="R8" s="59"/>
      <c r="S8" s="59"/>
      <c r="T8" s="59"/>
      <c r="U8" s="59"/>
      <c r="V8" s="59"/>
      <c r="W8" s="59"/>
    </row>
    <row r="9" spans="1:23" s="344" customFormat="1" x14ac:dyDescent="0.3">
      <c r="A9" s="55" t="s">
        <v>213</v>
      </c>
      <c r="B9" s="124"/>
      <c r="C9" s="371">
        <v>30790</v>
      </c>
      <c r="D9" s="371">
        <v>3500</v>
      </c>
      <c r="E9" s="125">
        <v>0</v>
      </c>
      <c r="F9" s="371">
        <f t="shared" ref="F9:F22" si="0">+C9+D9+E9</f>
        <v>34290</v>
      </c>
      <c r="G9" s="371">
        <f t="shared" ref="G9:G22" si="1">+F9*12</f>
        <v>411480</v>
      </c>
      <c r="H9" s="377">
        <f t="shared" ref="H9:H22" si="2">+C9</f>
        <v>30790</v>
      </c>
      <c r="I9" s="361">
        <v>31880</v>
      </c>
      <c r="J9" s="211">
        <f>+I9-H9</f>
        <v>1090</v>
      </c>
      <c r="K9" s="59">
        <f>+J9*12</f>
        <v>13080</v>
      </c>
      <c r="L9" s="59">
        <f>+I9</f>
        <v>31880</v>
      </c>
      <c r="M9" s="354">
        <v>33000</v>
      </c>
      <c r="N9" s="59">
        <f>+M9-L9</f>
        <v>1120</v>
      </c>
      <c r="O9" s="59">
        <f>+N9*12</f>
        <v>13440</v>
      </c>
      <c r="P9" s="59">
        <f>M9</f>
        <v>33000</v>
      </c>
      <c r="Q9" s="354">
        <v>34110</v>
      </c>
      <c r="R9" s="59">
        <f>+Q9-P9</f>
        <v>1110</v>
      </c>
      <c r="S9" s="59">
        <f>+R9*12</f>
        <v>13320</v>
      </c>
      <c r="T9" s="125">
        <f>+G9+K9</f>
        <v>424560</v>
      </c>
      <c r="U9" s="125">
        <f>+T9+O9</f>
        <v>438000</v>
      </c>
      <c r="V9" s="125">
        <f>+U9+S9</f>
        <v>451320</v>
      </c>
      <c r="W9" s="125"/>
    </row>
    <row r="10" spans="1:23" x14ac:dyDescent="0.3">
      <c r="A10" s="56" t="s">
        <v>25</v>
      </c>
      <c r="B10" s="332"/>
      <c r="C10" s="368">
        <v>15060</v>
      </c>
      <c r="D10" s="368">
        <v>0</v>
      </c>
      <c r="E10" s="125">
        <v>0</v>
      </c>
      <c r="F10" s="368">
        <f t="shared" si="0"/>
        <v>15060</v>
      </c>
      <c r="G10" s="368">
        <f t="shared" si="1"/>
        <v>180720</v>
      </c>
      <c r="H10" s="376">
        <f t="shared" si="2"/>
        <v>15060</v>
      </c>
      <c r="I10" s="360">
        <v>15840</v>
      </c>
      <c r="J10" s="211">
        <f t="shared" ref="J10:J21" si="3">+I10-H10</f>
        <v>780</v>
      </c>
      <c r="K10" s="59">
        <f t="shared" ref="K10:K21" si="4">+J10*12</f>
        <v>9360</v>
      </c>
      <c r="L10" s="59">
        <f t="shared" ref="L10:L21" si="5">+I10</f>
        <v>15840</v>
      </c>
      <c r="M10" s="348">
        <v>16600</v>
      </c>
      <c r="N10" s="59">
        <f t="shared" ref="N10:N21" si="6">+M10-L10</f>
        <v>760</v>
      </c>
      <c r="O10" s="59">
        <f>+N10*12</f>
        <v>9120</v>
      </c>
      <c r="P10" s="59">
        <f t="shared" ref="P10:P21" si="7">+M10</f>
        <v>16600</v>
      </c>
      <c r="Q10" s="348">
        <v>17290</v>
      </c>
      <c r="R10" s="59">
        <f t="shared" ref="R10:R21" si="8">+Q10-P10</f>
        <v>690</v>
      </c>
      <c r="S10" s="59">
        <f t="shared" ref="S10:S21" si="9">+R10*12</f>
        <v>8280</v>
      </c>
      <c r="T10" s="59">
        <f t="shared" ref="T10:T21" si="10">+G10+K10</f>
        <v>190080</v>
      </c>
      <c r="U10" s="59">
        <f t="shared" ref="U10:U21" si="11">+T10+O10</f>
        <v>199200</v>
      </c>
      <c r="V10" s="59">
        <f t="shared" ref="V10:V22" si="12">+U10+S10</f>
        <v>207480</v>
      </c>
      <c r="W10" s="59"/>
    </row>
    <row r="11" spans="1:23" x14ac:dyDescent="0.3">
      <c r="A11" s="56" t="s">
        <v>148</v>
      </c>
      <c r="B11" s="332"/>
      <c r="C11" s="368">
        <v>21460</v>
      </c>
      <c r="D11" s="368">
        <v>3500</v>
      </c>
      <c r="E11" s="125">
        <v>0</v>
      </c>
      <c r="F11" s="372" t="s">
        <v>152</v>
      </c>
      <c r="G11" s="372" t="s">
        <v>152</v>
      </c>
      <c r="H11" s="372" t="s">
        <v>152</v>
      </c>
      <c r="I11" s="362" t="s">
        <v>152</v>
      </c>
      <c r="J11" s="338" t="s">
        <v>152</v>
      </c>
      <c r="K11" s="338" t="s">
        <v>152</v>
      </c>
      <c r="L11" s="338" t="s">
        <v>152</v>
      </c>
      <c r="M11" s="347" t="s">
        <v>152</v>
      </c>
      <c r="N11" s="338" t="s">
        <v>152</v>
      </c>
      <c r="O11" s="338" t="s">
        <v>152</v>
      </c>
      <c r="P11" s="338" t="s">
        <v>152</v>
      </c>
      <c r="Q11" s="347" t="s">
        <v>152</v>
      </c>
      <c r="R11" s="338" t="s">
        <v>152</v>
      </c>
      <c r="S11" s="338" t="s">
        <v>152</v>
      </c>
      <c r="T11" s="338" t="s">
        <v>152</v>
      </c>
      <c r="U11" s="338" t="s">
        <v>152</v>
      </c>
      <c r="V11" s="338" t="s">
        <v>152</v>
      </c>
      <c r="W11" s="59"/>
    </row>
    <row r="12" spans="1:23" x14ac:dyDescent="0.3">
      <c r="A12" s="138" t="s">
        <v>33</v>
      </c>
      <c r="B12" s="332"/>
      <c r="C12" s="368"/>
      <c r="D12" s="368"/>
      <c r="E12" s="59"/>
      <c r="F12" s="368"/>
      <c r="G12" s="368"/>
      <c r="H12" s="376"/>
      <c r="I12" s="360"/>
      <c r="J12" s="211"/>
      <c r="K12" s="59"/>
      <c r="L12" s="59"/>
      <c r="M12" s="348"/>
      <c r="N12" s="59"/>
      <c r="O12" s="59"/>
      <c r="P12" s="59"/>
      <c r="Q12" s="348"/>
      <c r="R12" s="59"/>
      <c r="S12" s="59"/>
      <c r="T12" s="59"/>
      <c r="U12" s="59"/>
      <c r="V12" s="59"/>
      <c r="W12" s="59"/>
    </row>
    <row r="13" spans="1:23" x14ac:dyDescent="0.3">
      <c r="A13" s="139" t="s">
        <v>193</v>
      </c>
      <c r="B13" s="332"/>
      <c r="C13" s="368">
        <v>16960</v>
      </c>
      <c r="D13" s="368">
        <v>0</v>
      </c>
      <c r="E13" s="125">
        <v>0</v>
      </c>
      <c r="F13" s="368">
        <f t="shared" ref="F13" si="13">+C13+D13+E13</f>
        <v>16960</v>
      </c>
      <c r="G13" s="368">
        <f t="shared" ref="G13" si="14">+F13*12</f>
        <v>203520</v>
      </c>
      <c r="H13" s="376">
        <f t="shared" ref="H13" si="15">+C13</f>
        <v>16960</v>
      </c>
      <c r="I13" s="360">
        <v>17570</v>
      </c>
      <c r="J13" s="211">
        <f t="shared" ref="J13" si="16">+I13-H13</f>
        <v>610</v>
      </c>
      <c r="K13" s="59">
        <f t="shared" ref="K13" si="17">+J13*12</f>
        <v>7320</v>
      </c>
      <c r="L13" s="59">
        <f t="shared" ref="L13" si="18">+I13</f>
        <v>17570</v>
      </c>
      <c r="M13" s="348">
        <v>18190</v>
      </c>
      <c r="N13" s="59">
        <f t="shared" ref="N13" si="19">+M13-L13</f>
        <v>620</v>
      </c>
      <c r="O13" s="59">
        <f t="shared" ref="O13" si="20">+N13*12</f>
        <v>7440</v>
      </c>
      <c r="P13" s="59">
        <f t="shared" ref="P13" si="21">+M13</f>
        <v>18190</v>
      </c>
      <c r="Q13" s="348">
        <v>18790</v>
      </c>
      <c r="R13" s="59">
        <f t="shared" ref="R13" si="22">+Q13-P13</f>
        <v>600</v>
      </c>
      <c r="S13" s="59">
        <f t="shared" ref="S13" si="23">+R13*12</f>
        <v>7200</v>
      </c>
      <c r="T13" s="59">
        <f t="shared" ref="T13" si="24">+G13+K13</f>
        <v>210840</v>
      </c>
      <c r="U13" s="59">
        <f t="shared" ref="U13" si="25">+T13+O13</f>
        <v>218280</v>
      </c>
      <c r="V13" s="59">
        <f t="shared" ref="V13" si="26">+U13+S13</f>
        <v>225480</v>
      </c>
      <c r="W13" s="59"/>
    </row>
    <row r="14" spans="1:23" x14ac:dyDescent="0.3">
      <c r="A14" s="57" t="s">
        <v>102</v>
      </c>
      <c r="B14" s="332"/>
      <c r="C14" s="368"/>
      <c r="D14" s="368"/>
      <c r="E14" s="59"/>
      <c r="F14" s="368"/>
      <c r="G14" s="368"/>
      <c r="H14" s="376"/>
      <c r="I14" s="360"/>
      <c r="J14" s="211"/>
      <c r="K14" s="59"/>
      <c r="L14" s="59"/>
      <c r="M14" s="348"/>
      <c r="N14" s="59"/>
      <c r="O14" s="59"/>
      <c r="P14" s="59"/>
      <c r="Q14" s="348"/>
      <c r="R14" s="59"/>
      <c r="S14" s="59"/>
      <c r="T14" s="59"/>
      <c r="U14" s="59"/>
      <c r="V14" s="59"/>
      <c r="W14" s="59"/>
    </row>
    <row r="15" spans="1:23" x14ac:dyDescent="0.3">
      <c r="A15" s="56" t="s">
        <v>211</v>
      </c>
      <c r="B15" s="332"/>
      <c r="C15" s="368">
        <v>32450</v>
      </c>
      <c r="D15" s="368">
        <v>3500</v>
      </c>
      <c r="E15" s="125">
        <v>0</v>
      </c>
      <c r="F15" s="368">
        <f t="shared" si="0"/>
        <v>35950</v>
      </c>
      <c r="G15" s="368">
        <f t="shared" si="1"/>
        <v>431400</v>
      </c>
      <c r="H15" s="376">
        <f t="shared" si="2"/>
        <v>32450</v>
      </c>
      <c r="I15" s="360">
        <v>33560</v>
      </c>
      <c r="J15" s="211">
        <f t="shared" si="3"/>
        <v>1110</v>
      </c>
      <c r="K15" s="59">
        <f t="shared" si="4"/>
        <v>13320</v>
      </c>
      <c r="L15" s="59">
        <f t="shared" si="5"/>
        <v>33560</v>
      </c>
      <c r="M15" s="348">
        <v>34680</v>
      </c>
      <c r="N15" s="59">
        <f t="shared" si="6"/>
        <v>1120</v>
      </c>
      <c r="O15" s="59">
        <f t="shared" ref="O15:O21" si="27">+N15*12</f>
        <v>13440</v>
      </c>
      <c r="P15" s="59">
        <f t="shared" si="7"/>
        <v>34680</v>
      </c>
      <c r="Q15" s="348">
        <v>35770</v>
      </c>
      <c r="R15" s="59">
        <f t="shared" si="8"/>
        <v>1090</v>
      </c>
      <c r="S15" s="59">
        <f t="shared" si="9"/>
        <v>13080</v>
      </c>
      <c r="T15" s="59">
        <f t="shared" si="10"/>
        <v>444720</v>
      </c>
      <c r="U15" s="59">
        <f t="shared" si="11"/>
        <v>458160</v>
      </c>
      <c r="V15" s="59">
        <f t="shared" si="12"/>
        <v>471240</v>
      </c>
      <c r="W15" s="59"/>
    </row>
    <row r="16" spans="1:23" x14ac:dyDescent="0.3">
      <c r="A16" s="56" t="s">
        <v>103</v>
      </c>
      <c r="B16" s="332"/>
      <c r="C16" s="368">
        <v>26460</v>
      </c>
      <c r="D16" s="368">
        <v>1500</v>
      </c>
      <c r="E16" s="125">
        <v>0</v>
      </c>
      <c r="F16" s="368">
        <f t="shared" si="0"/>
        <v>27960</v>
      </c>
      <c r="G16" s="368">
        <f t="shared" si="1"/>
        <v>335520</v>
      </c>
      <c r="H16" s="376">
        <f t="shared" si="2"/>
        <v>26460</v>
      </c>
      <c r="I16" s="360">
        <v>27480</v>
      </c>
      <c r="J16" s="211">
        <f t="shared" si="3"/>
        <v>1020</v>
      </c>
      <c r="K16" s="59">
        <f t="shared" si="4"/>
        <v>12240</v>
      </c>
      <c r="L16" s="59">
        <f t="shared" si="5"/>
        <v>27480</v>
      </c>
      <c r="M16" s="348">
        <v>28560</v>
      </c>
      <c r="N16" s="59">
        <f t="shared" si="6"/>
        <v>1080</v>
      </c>
      <c r="O16" s="59">
        <f t="shared" si="27"/>
        <v>12960</v>
      </c>
      <c r="P16" s="59">
        <f t="shared" si="7"/>
        <v>28560</v>
      </c>
      <c r="Q16" s="348">
        <v>29680</v>
      </c>
      <c r="R16" s="59">
        <f t="shared" si="8"/>
        <v>1120</v>
      </c>
      <c r="S16" s="59">
        <f t="shared" si="9"/>
        <v>13440</v>
      </c>
      <c r="T16" s="59">
        <f t="shared" si="10"/>
        <v>347760</v>
      </c>
      <c r="U16" s="59">
        <f t="shared" si="11"/>
        <v>360720</v>
      </c>
      <c r="V16" s="59">
        <f t="shared" si="12"/>
        <v>374160</v>
      </c>
      <c r="W16" s="59"/>
    </row>
    <row r="17" spans="1:26" x14ac:dyDescent="0.3">
      <c r="A17" s="346" t="s">
        <v>192</v>
      </c>
      <c r="B17" s="347" t="s">
        <v>89</v>
      </c>
      <c r="C17" s="360">
        <v>16885</v>
      </c>
      <c r="D17" s="360">
        <v>0</v>
      </c>
      <c r="E17" s="125">
        <v>0</v>
      </c>
      <c r="F17" s="360">
        <f t="shared" si="0"/>
        <v>16885</v>
      </c>
      <c r="G17" s="360">
        <v>202620</v>
      </c>
      <c r="H17" s="378">
        <v>16885</v>
      </c>
      <c r="I17" s="360"/>
      <c r="J17" s="349"/>
      <c r="K17" s="348">
        <v>6540</v>
      </c>
      <c r="L17" s="348"/>
      <c r="M17" s="348"/>
      <c r="N17" s="348"/>
      <c r="O17" s="348">
        <v>6540</v>
      </c>
      <c r="P17" s="348"/>
      <c r="Q17" s="348"/>
      <c r="R17" s="348"/>
      <c r="S17" s="348">
        <v>6540</v>
      </c>
      <c r="T17" s="348">
        <v>209160</v>
      </c>
      <c r="U17" s="348">
        <v>215700</v>
      </c>
      <c r="V17" s="348">
        <v>222240</v>
      </c>
      <c r="W17" s="59"/>
    </row>
    <row r="18" spans="1:26" x14ac:dyDescent="0.3">
      <c r="A18" s="350" t="s">
        <v>196</v>
      </c>
      <c r="B18" s="351" t="s">
        <v>89</v>
      </c>
      <c r="C18" s="360">
        <v>16885</v>
      </c>
      <c r="D18" s="360">
        <v>0</v>
      </c>
      <c r="E18" s="125">
        <v>0</v>
      </c>
      <c r="F18" s="360">
        <f t="shared" si="0"/>
        <v>16885</v>
      </c>
      <c r="G18" s="360">
        <f t="shared" ref="G18" si="28">+F18*12</f>
        <v>202620</v>
      </c>
      <c r="H18" s="379">
        <f t="shared" si="2"/>
        <v>16885</v>
      </c>
      <c r="I18" s="360"/>
      <c r="J18" s="349"/>
      <c r="K18" s="348">
        <v>6540</v>
      </c>
      <c r="L18" s="348"/>
      <c r="M18" s="348"/>
      <c r="N18" s="348"/>
      <c r="O18" s="348">
        <v>6540</v>
      </c>
      <c r="P18" s="348"/>
      <c r="Q18" s="348"/>
      <c r="R18" s="348"/>
      <c r="S18" s="348">
        <v>6540</v>
      </c>
      <c r="T18" s="348">
        <f>+G18+K18</f>
        <v>209160</v>
      </c>
      <c r="U18" s="348">
        <f>+T18+O18</f>
        <v>215700</v>
      </c>
      <c r="V18" s="348">
        <f t="shared" si="12"/>
        <v>222240</v>
      </c>
      <c r="W18" s="414"/>
      <c r="X18" s="341"/>
      <c r="Y18" s="341"/>
      <c r="Z18" s="341"/>
    </row>
    <row r="19" spans="1:26" x14ac:dyDescent="0.3">
      <c r="A19" s="352" t="s">
        <v>197</v>
      </c>
      <c r="B19" s="351" t="s">
        <v>89</v>
      </c>
      <c r="C19" s="360">
        <v>16885</v>
      </c>
      <c r="D19" s="360">
        <v>0</v>
      </c>
      <c r="E19" s="125">
        <v>0</v>
      </c>
      <c r="F19" s="360">
        <f t="shared" si="0"/>
        <v>16885</v>
      </c>
      <c r="G19" s="360">
        <f t="shared" ref="G19" si="29">+F19*12</f>
        <v>202620</v>
      </c>
      <c r="H19" s="379">
        <f t="shared" si="2"/>
        <v>16885</v>
      </c>
      <c r="I19" s="360"/>
      <c r="J19" s="349"/>
      <c r="K19" s="348">
        <v>6540</v>
      </c>
      <c r="L19" s="348"/>
      <c r="M19" s="348"/>
      <c r="N19" s="348"/>
      <c r="O19" s="348">
        <v>6540</v>
      </c>
      <c r="P19" s="348"/>
      <c r="Q19" s="348"/>
      <c r="R19" s="348"/>
      <c r="S19" s="348">
        <v>6540</v>
      </c>
      <c r="T19" s="348">
        <f>+G19+K19</f>
        <v>209160</v>
      </c>
      <c r="U19" s="348">
        <f>+T19+O19</f>
        <v>215700</v>
      </c>
      <c r="V19" s="348">
        <f t="shared" si="12"/>
        <v>222240</v>
      </c>
      <c r="W19" s="59"/>
    </row>
    <row r="20" spans="1:26" x14ac:dyDescent="0.3">
      <c r="A20" s="58" t="s">
        <v>72</v>
      </c>
      <c r="B20" s="332"/>
      <c r="C20" s="368"/>
      <c r="D20" s="368"/>
      <c r="E20" s="59"/>
      <c r="F20" s="368"/>
      <c r="G20" s="368"/>
      <c r="H20" s="376"/>
      <c r="I20" s="360"/>
      <c r="J20" s="211"/>
      <c r="K20" s="59"/>
      <c r="L20" s="59"/>
      <c r="M20" s="348"/>
      <c r="N20" s="59"/>
      <c r="O20" s="59"/>
      <c r="P20" s="59"/>
      <c r="Q20" s="348"/>
      <c r="R20" s="59"/>
      <c r="S20" s="59"/>
      <c r="T20" s="59"/>
      <c r="U20" s="59"/>
      <c r="V20" s="59"/>
      <c r="W20" s="59"/>
    </row>
    <row r="21" spans="1:26" x14ac:dyDescent="0.3">
      <c r="A21" s="56" t="s">
        <v>212</v>
      </c>
      <c r="B21" s="332"/>
      <c r="C21" s="368">
        <v>25970</v>
      </c>
      <c r="D21" s="368">
        <v>3500</v>
      </c>
      <c r="E21" s="125">
        <v>0</v>
      </c>
      <c r="F21" s="368">
        <f t="shared" si="0"/>
        <v>29470</v>
      </c>
      <c r="G21" s="368">
        <f t="shared" si="1"/>
        <v>353640</v>
      </c>
      <c r="H21" s="376">
        <f t="shared" si="2"/>
        <v>25970</v>
      </c>
      <c r="I21" s="360">
        <v>26980</v>
      </c>
      <c r="J21" s="211">
        <f t="shared" si="3"/>
        <v>1010</v>
      </c>
      <c r="K21" s="59">
        <f t="shared" si="4"/>
        <v>12120</v>
      </c>
      <c r="L21" s="59">
        <f t="shared" si="5"/>
        <v>26980</v>
      </c>
      <c r="M21" s="348">
        <v>28030</v>
      </c>
      <c r="N21" s="59">
        <f t="shared" si="6"/>
        <v>1050</v>
      </c>
      <c r="O21" s="59">
        <f t="shared" si="27"/>
        <v>12600</v>
      </c>
      <c r="P21" s="59">
        <f t="shared" si="7"/>
        <v>28030</v>
      </c>
      <c r="Q21" s="348">
        <v>29110</v>
      </c>
      <c r="R21" s="59">
        <f t="shared" si="8"/>
        <v>1080</v>
      </c>
      <c r="S21" s="59">
        <f t="shared" si="9"/>
        <v>12960</v>
      </c>
      <c r="T21" s="59">
        <f t="shared" si="10"/>
        <v>365760</v>
      </c>
      <c r="U21" s="59">
        <f t="shared" si="11"/>
        <v>378360</v>
      </c>
      <c r="V21" s="59">
        <f t="shared" si="12"/>
        <v>391320</v>
      </c>
      <c r="W21" s="59"/>
    </row>
    <row r="22" spans="1:26" s="119" customFormat="1" x14ac:dyDescent="0.3">
      <c r="A22" s="355" t="s">
        <v>40</v>
      </c>
      <c r="B22" s="356" t="s">
        <v>89</v>
      </c>
      <c r="C22" s="360">
        <v>16885</v>
      </c>
      <c r="D22" s="361">
        <v>0</v>
      </c>
      <c r="E22" s="125">
        <v>0</v>
      </c>
      <c r="F22" s="361">
        <f t="shared" si="0"/>
        <v>16885</v>
      </c>
      <c r="G22" s="360">
        <f t="shared" si="1"/>
        <v>202620</v>
      </c>
      <c r="H22" s="379">
        <f t="shared" si="2"/>
        <v>16885</v>
      </c>
      <c r="I22" s="361"/>
      <c r="J22" s="357"/>
      <c r="K22" s="348">
        <v>6540</v>
      </c>
      <c r="L22" s="354"/>
      <c r="M22" s="354"/>
      <c r="N22" s="354"/>
      <c r="O22" s="354">
        <v>6540</v>
      </c>
      <c r="P22" s="354"/>
      <c r="Q22" s="354"/>
      <c r="R22" s="354"/>
      <c r="S22" s="348">
        <v>6540</v>
      </c>
      <c r="T22" s="354">
        <f>+G22+K22</f>
        <v>209160</v>
      </c>
      <c r="U22" s="354">
        <f>+T22+O22</f>
        <v>215700</v>
      </c>
      <c r="V22" s="354">
        <f t="shared" si="12"/>
        <v>222240</v>
      </c>
      <c r="W22" s="415"/>
    </row>
    <row r="24" spans="1:26" x14ac:dyDescent="0.3">
      <c r="E24" s="140"/>
    </row>
  </sheetData>
  <mergeCells count="13">
    <mergeCell ref="C4:C6"/>
    <mergeCell ref="D4:D6"/>
    <mergeCell ref="E4:E6"/>
    <mergeCell ref="A1:B1"/>
    <mergeCell ref="C1:P1"/>
    <mergeCell ref="A3:A6"/>
    <mergeCell ref="C3:G3"/>
    <mergeCell ref="H3:S3"/>
    <mergeCell ref="W3:W6"/>
    <mergeCell ref="T3:V3"/>
    <mergeCell ref="H4:K4"/>
    <mergeCell ref="L4:O4"/>
    <mergeCell ref="P4:S4"/>
  </mergeCells>
  <pageMargins left="0.11811023622047245" right="0.11811023622047245" top="0.15748031496062992" bottom="0.15748031496062992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4"/>
  <sheetViews>
    <sheetView topLeftCell="A40" workbookViewId="0">
      <selection activeCell="B18" sqref="B18:S18"/>
    </sheetView>
  </sheetViews>
  <sheetFormatPr defaultColWidth="7.125" defaultRowHeight="14.25" customHeight="1" x14ac:dyDescent="0.25"/>
  <cols>
    <col min="1" max="1" width="7.125" style="539"/>
    <col min="2" max="2" width="21.625" style="540" customWidth="1"/>
    <col min="3" max="3" width="7.125" style="540"/>
    <col min="4" max="4" width="5.5" style="541" customWidth="1"/>
    <col min="5" max="5" width="5.75" style="542" customWidth="1"/>
    <col min="6" max="6" width="9" style="542" customWidth="1"/>
    <col min="7" max="7" width="5.375" style="543" customWidth="1"/>
    <col min="8" max="8" width="5.75" style="543" customWidth="1"/>
    <col min="9" max="9" width="5.625" style="543" customWidth="1"/>
    <col min="10" max="10" width="5.75" style="544" customWidth="1"/>
    <col min="11" max="12" width="5.625" style="544" customWidth="1"/>
    <col min="13" max="15" width="7.125" style="545"/>
    <col min="16" max="16" width="9" style="545" customWidth="1"/>
    <col min="17" max="17" width="9.125" style="545" customWidth="1"/>
    <col min="18" max="18" width="8.75" style="545" customWidth="1"/>
    <col min="19" max="19" width="7.125" style="546" customWidth="1"/>
    <col min="20" max="23" width="7.125" style="527"/>
    <col min="24" max="25" width="7.125" style="528"/>
    <col min="26" max="26" width="7.125" style="416"/>
    <col min="27" max="27" width="7.125" style="417"/>
    <col min="28" max="16384" width="7.125" style="418"/>
  </cols>
  <sheetData>
    <row r="1" spans="1:27" ht="14.25" customHeight="1" x14ac:dyDescent="0.25">
      <c r="A1" s="862" t="s">
        <v>61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763"/>
    </row>
    <row r="2" spans="1:27" ht="14.25" customHeight="1" x14ac:dyDescent="0.25">
      <c r="A2" s="419">
        <v>9</v>
      </c>
      <c r="B2" s="863" t="s">
        <v>228</v>
      </c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863"/>
      <c r="R2" s="863"/>
      <c r="S2" s="864"/>
    </row>
    <row r="3" spans="1:27" s="423" customFormat="1" ht="14.25" customHeight="1" x14ac:dyDescent="0.25">
      <c r="A3" s="856" t="s">
        <v>0</v>
      </c>
      <c r="B3" s="420"/>
      <c r="C3" s="845" t="s">
        <v>1</v>
      </c>
      <c r="D3" s="847" t="s">
        <v>2</v>
      </c>
      <c r="E3" s="858" t="s">
        <v>3</v>
      </c>
      <c r="F3" s="858"/>
      <c r="G3" s="860" t="s">
        <v>4</v>
      </c>
      <c r="H3" s="860"/>
      <c r="I3" s="860"/>
      <c r="J3" s="851" t="s">
        <v>5</v>
      </c>
      <c r="K3" s="851"/>
      <c r="L3" s="851"/>
      <c r="M3" s="852" t="s">
        <v>59</v>
      </c>
      <c r="N3" s="852"/>
      <c r="O3" s="852"/>
      <c r="P3" s="853" t="s">
        <v>60</v>
      </c>
      <c r="Q3" s="853"/>
      <c r="R3" s="853"/>
      <c r="S3" s="855" t="s">
        <v>6</v>
      </c>
      <c r="T3" s="755"/>
      <c r="U3" s="755"/>
      <c r="V3" s="755"/>
      <c r="W3" s="755"/>
      <c r="X3" s="756"/>
      <c r="Y3" s="756"/>
      <c r="Z3" s="421"/>
      <c r="AA3" s="422"/>
    </row>
    <row r="4" spans="1:27" s="423" customFormat="1" ht="14.25" customHeight="1" x14ac:dyDescent="0.25">
      <c r="A4" s="856"/>
      <c r="B4" s="424" t="s">
        <v>7</v>
      </c>
      <c r="C4" s="846"/>
      <c r="D4" s="857"/>
      <c r="E4" s="859"/>
      <c r="F4" s="859"/>
      <c r="G4" s="861" t="s">
        <v>8</v>
      </c>
      <c r="H4" s="861"/>
      <c r="I4" s="861"/>
      <c r="J4" s="851" t="s">
        <v>9</v>
      </c>
      <c r="K4" s="851"/>
      <c r="L4" s="851"/>
      <c r="M4" s="850"/>
      <c r="N4" s="850"/>
      <c r="O4" s="850"/>
      <c r="P4" s="854"/>
      <c r="Q4" s="854"/>
      <c r="R4" s="854"/>
      <c r="S4" s="855"/>
      <c r="T4" s="844"/>
      <c r="U4" s="844"/>
      <c r="V4" s="844"/>
      <c r="W4" s="844"/>
      <c r="X4" s="844"/>
      <c r="Y4" s="756"/>
      <c r="Z4" s="421"/>
      <c r="AA4" s="422"/>
    </row>
    <row r="5" spans="1:27" s="423" customFormat="1" ht="14.25" customHeight="1" x14ac:dyDescent="0.25">
      <c r="A5" s="856"/>
      <c r="B5" s="424" t="s">
        <v>11</v>
      </c>
      <c r="C5" s="845" t="s">
        <v>12</v>
      </c>
      <c r="D5" s="847" t="s">
        <v>13</v>
      </c>
      <c r="E5" s="425" t="s">
        <v>2</v>
      </c>
      <c r="F5" s="425" t="s">
        <v>14</v>
      </c>
      <c r="G5" s="849">
        <v>2561</v>
      </c>
      <c r="H5" s="849">
        <v>2562</v>
      </c>
      <c r="I5" s="849">
        <v>2563</v>
      </c>
      <c r="J5" s="849">
        <v>2561</v>
      </c>
      <c r="K5" s="849">
        <v>2562</v>
      </c>
      <c r="L5" s="849">
        <v>2563</v>
      </c>
      <c r="M5" s="849">
        <v>2561</v>
      </c>
      <c r="N5" s="849">
        <v>2562</v>
      </c>
      <c r="O5" s="849">
        <v>2563</v>
      </c>
      <c r="P5" s="849">
        <v>2561</v>
      </c>
      <c r="Q5" s="849">
        <v>2562</v>
      </c>
      <c r="R5" s="849">
        <v>2563</v>
      </c>
      <c r="S5" s="855"/>
      <c r="T5" s="757"/>
      <c r="U5" s="757"/>
      <c r="V5" s="757"/>
      <c r="W5" s="757"/>
      <c r="X5" s="758"/>
      <c r="Y5" s="756"/>
      <c r="Z5" s="421"/>
      <c r="AA5" s="422"/>
    </row>
    <row r="6" spans="1:27" s="423" customFormat="1" ht="12.75" customHeight="1" x14ac:dyDescent="0.25">
      <c r="A6" s="856"/>
      <c r="B6" s="426"/>
      <c r="C6" s="846"/>
      <c r="D6" s="848"/>
      <c r="E6" s="425" t="s">
        <v>20</v>
      </c>
      <c r="F6" s="427" t="s">
        <v>58</v>
      </c>
      <c r="G6" s="850"/>
      <c r="H6" s="850"/>
      <c r="I6" s="850"/>
      <c r="J6" s="850"/>
      <c r="K6" s="850"/>
      <c r="L6" s="850"/>
      <c r="M6" s="850"/>
      <c r="N6" s="850"/>
      <c r="O6" s="850"/>
      <c r="P6" s="850"/>
      <c r="Q6" s="850"/>
      <c r="R6" s="850"/>
      <c r="S6" s="855"/>
      <c r="T6" s="757"/>
      <c r="U6" s="757"/>
      <c r="V6" s="757"/>
      <c r="W6" s="757"/>
      <c r="X6" s="758"/>
      <c r="Y6" s="756"/>
      <c r="Z6" s="421"/>
      <c r="AA6" s="422"/>
    </row>
    <row r="7" spans="1:27" s="435" customFormat="1" ht="14.25" customHeight="1" x14ac:dyDescent="0.25">
      <c r="A7" s="428">
        <v>1</v>
      </c>
      <c r="B7" s="429" t="s">
        <v>62</v>
      </c>
      <c r="C7" s="430" t="s">
        <v>23</v>
      </c>
      <c r="D7" s="431">
        <v>1</v>
      </c>
      <c r="E7" s="431">
        <v>1</v>
      </c>
      <c r="F7" s="431">
        <v>477240</v>
      </c>
      <c r="G7" s="431">
        <v>1</v>
      </c>
      <c r="H7" s="431">
        <v>1</v>
      </c>
      <c r="I7" s="431">
        <v>1</v>
      </c>
      <c r="J7" s="432">
        <v>0</v>
      </c>
      <c r="K7" s="432">
        <v>0</v>
      </c>
      <c r="L7" s="432">
        <v>0</v>
      </c>
      <c r="M7" s="431">
        <v>13080</v>
      </c>
      <c r="N7" s="431">
        <v>13200</v>
      </c>
      <c r="O7" s="431">
        <v>13440</v>
      </c>
      <c r="P7" s="433">
        <f>+F7+M7</f>
        <v>490320</v>
      </c>
      <c r="Q7" s="433">
        <f t="shared" ref="Q7:R7" si="0">+P7+N7</f>
        <v>503520</v>
      </c>
      <c r="R7" s="433">
        <f t="shared" si="0"/>
        <v>516960</v>
      </c>
      <c r="S7" s="434"/>
      <c r="T7" s="759"/>
      <c r="U7" s="759"/>
      <c r="V7" s="759"/>
      <c r="W7" s="759"/>
      <c r="X7" s="528"/>
      <c r="Y7" s="528"/>
      <c r="Z7" s="746"/>
    </row>
    <row r="8" spans="1:27" s="443" customFormat="1" ht="11.25" customHeight="1" x14ac:dyDescent="0.25">
      <c r="A8" s="436"/>
      <c r="B8" s="437" t="s">
        <v>64</v>
      </c>
      <c r="C8" s="438"/>
      <c r="D8" s="439"/>
      <c r="E8" s="439"/>
      <c r="F8" s="439"/>
      <c r="G8" s="439"/>
      <c r="H8" s="439"/>
      <c r="I8" s="439"/>
      <c r="J8" s="440"/>
      <c r="K8" s="440">
        <v>0</v>
      </c>
      <c r="L8" s="440">
        <v>0</v>
      </c>
      <c r="M8" s="439"/>
      <c r="N8" s="439"/>
      <c r="O8" s="439"/>
      <c r="P8" s="441"/>
      <c r="Q8" s="441"/>
      <c r="R8" s="441"/>
      <c r="S8" s="442"/>
      <c r="T8" s="527"/>
      <c r="U8" s="527"/>
      <c r="V8" s="527"/>
      <c r="W8" s="527"/>
      <c r="X8" s="528"/>
      <c r="Y8" s="528"/>
      <c r="Z8" s="746"/>
    </row>
    <row r="9" spans="1:27" s="443" customFormat="1" ht="14.25" customHeight="1" x14ac:dyDescent="0.25">
      <c r="A9" s="436">
        <v>2</v>
      </c>
      <c r="B9" s="325" t="s">
        <v>65</v>
      </c>
      <c r="C9" s="444" t="s">
        <v>23</v>
      </c>
      <c r="D9" s="445">
        <v>1</v>
      </c>
      <c r="E9" s="440">
        <v>0</v>
      </c>
      <c r="F9" s="445">
        <v>435600</v>
      </c>
      <c r="G9" s="445">
        <v>1</v>
      </c>
      <c r="H9" s="445">
        <v>1</v>
      </c>
      <c r="I9" s="445">
        <v>1</v>
      </c>
      <c r="J9" s="440">
        <v>0</v>
      </c>
      <c r="K9" s="440">
        <v>0</v>
      </c>
      <c r="L9" s="440">
        <v>0</v>
      </c>
      <c r="M9" s="445">
        <v>13080</v>
      </c>
      <c r="N9" s="445">
        <v>13440</v>
      </c>
      <c r="O9" s="445">
        <v>13320</v>
      </c>
      <c r="P9" s="446">
        <v>411480</v>
      </c>
      <c r="Q9" s="446">
        <f t="shared" ref="Q9:R12" si="1">+P9+N9</f>
        <v>424920</v>
      </c>
      <c r="R9" s="446">
        <f t="shared" si="1"/>
        <v>438240</v>
      </c>
      <c r="S9" s="442"/>
      <c r="T9" s="759"/>
      <c r="U9" s="759"/>
      <c r="V9" s="759"/>
      <c r="W9" s="759"/>
      <c r="X9" s="528"/>
      <c r="Y9" s="528"/>
      <c r="Z9" s="746"/>
    </row>
    <row r="10" spans="1:27" s="450" customFormat="1" ht="14.25" customHeight="1" x14ac:dyDescent="0.25">
      <c r="A10" s="444">
        <v>3</v>
      </c>
      <c r="B10" s="327" t="s">
        <v>148</v>
      </c>
      <c r="C10" s="447" t="s">
        <v>217</v>
      </c>
      <c r="D10" s="448">
        <v>1</v>
      </c>
      <c r="E10" s="448">
        <v>1</v>
      </c>
      <c r="F10" s="448" t="s">
        <v>21</v>
      </c>
      <c r="G10" s="445">
        <v>1</v>
      </c>
      <c r="H10" s="445">
        <v>1</v>
      </c>
      <c r="I10" s="445">
        <v>1</v>
      </c>
      <c r="J10" s="440" t="s">
        <v>21</v>
      </c>
      <c r="K10" s="440" t="s">
        <v>21</v>
      </c>
      <c r="L10" s="440" t="s">
        <v>21</v>
      </c>
      <c r="M10" s="448" t="s">
        <v>21</v>
      </c>
      <c r="N10" s="449" t="s">
        <v>21</v>
      </c>
      <c r="O10" s="449" t="s">
        <v>21</v>
      </c>
      <c r="P10" s="448" t="s">
        <v>21</v>
      </c>
      <c r="Q10" s="448" t="s">
        <v>21</v>
      </c>
      <c r="R10" s="448" t="s">
        <v>21</v>
      </c>
      <c r="S10" s="729" t="s">
        <v>153</v>
      </c>
      <c r="T10" s="751"/>
      <c r="U10" s="751"/>
      <c r="V10" s="751"/>
      <c r="W10" s="751"/>
      <c r="X10" s="752"/>
      <c r="Y10" s="752"/>
      <c r="Z10" s="747"/>
    </row>
    <row r="11" spans="1:27" s="443" customFormat="1" ht="14.25" customHeight="1" x14ac:dyDescent="0.25">
      <c r="A11" s="436">
        <v>4</v>
      </c>
      <c r="B11" s="325" t="s">
        <v>25</v>
      </c>
      <c r="C11" s="444" t="s">
        <v>42</v>
      </c>
      <c r="D11" s="445">
        <v>1</v>
      </c>
      <c r="E11" s="445">
        <v>1</v>
      </c>
      <c r="F11" s="445">
        <v>180720</v>
      </c>
      <c r="G11" s="445">
        <v>1</v>
      </c>
      <c r="H11" s="445">
        <v>1</v>
      </c>
      <c r="I11" s="445">
        <v>1</v>
      </c>
      <c r="J11" s="440">
        <v>0</v>
      </c>
      <c r="K11" s="440">
        <v>0</v>
      </c>
      <c r="L11" s="440">
        <v>0</v>
      </c>
      <c r="M11" s="445">
        <v>9360</v>
      </c>
      <c r="N11" s="445">
        <v>9120</v>
      </c>
      <c r="O11" s="445">
        <v>8280</v>
      </c>
      <c r="P11" s="446">
        <f t="shared" ref="P11:P12" si="2">+F11+M11</f>
        <v>190080</v>
      </c>
      <c r="Q11" s="446">
        <f t="shared" si="1"/>
        <v>199200</v>
      </c>
      <c r="R11" s="446">
        <f t="shared" si="1"/>
        <v>207480</v>
      </c>
      <c r="S11" s="730"/>
      <c r="T11" s="759"/>
      <c r="U11" s="759"/>
      <c r="V11" s="759"/>
      <c r="W11" s="759"/>
      <c r="X11" s="528"/>
      <c r="Y11" s="528"/>
      <c r="Z11" s="746"/>
    </row>
    <row r="12" spans="1:27" s="456" customFormat="1" ht="14.25" customHeight="1" x14ac:dyDescent="0.25">
      <c r="A12" s="444">
        <v>5</v>
      </c>
      <c r="B12" s="462" t="s">
        <v>27</v>
      </c>
      <c r="C12" s="447" t="s">
        <v>151</v>
      </c>
      <c r="D12" s="448">
        <v>1</v>
      </c>
      <c r="E12" s="448" t="s">
        <v>21</v>
      </c>
      <c r="F12" s="448">
        <v>0</v>
      </c>
      <c r="G12" s="445">
        <v>0</v>
      </c>
      <c r="H12" s="445">
        <v>1</v>
      </c>
      <c r="I12" s="445">
        <v>1</v>
      </c>
      <c r="J12" s="776" t="s">
        <v>152</v>
      </c>
      <c r="K12" s="776" t="s">
        <v>173</v>
      </c>
      <c r="L12" s="440">
        <v>0</v>
      </c>
      <c r="M12" s="448">
        <v>0</v>
      </c>
      <c r="N12" s="448">
        <v>355320</v>
      </c>
      <c r="O12" s="448">
        <v>12000</v>
      </c>
      <c r="P12" s="448">
        <f t="shared" si="2"/>
        <v>0</v>
      </c>
      <c r="Q12" s="448">
        <v>355320</v>
      </c>
      <c r="R12" s="448">
        <f t="shared" si="1"/>
        <v>367320</v>
      </c>
      <c r="S12" s="775" t="s">
        <v>145</v>
      </c>
      <c r="T12" s="753"/>
      <c r="U12" s="753"/>
      <c r="V12" s="753"/>
      <c r="W12" s="753"/>
      <c r="X12" s="754"/>
      <c r="Y12" s="754"/>
      <c r="Z12" s="748"/>
    </row>
    <row r="13" spans="1:27" s="456" customFormat="1" ht="11.25" customHeight="1" x14ac:dyDescent="0.25">
      <c r="A13" s="444"/>
      <c r="B13" s="437" t="s">
        <v>33</v>
      </c>
      <c r="C13" s="451"/>
      <c r="D13" s="452"/>
      <c r="E13" s="452"/>
      <c r="F13" s="452"/>
      <c r="G13" s="453"/>
      <c r="H13" s="453"/>
      <c r="I13" s="453"/>
      <c r="J13" s="454"/>
      <c r="K13" s="454"/>
      <c r="L13" s="455"/>
      <c r="M13" s="452"/>
      <c r="N13" s="452"/>
      <c r="O13" s="452"/>
      <c r="P13" s="452"/>
      <c r="Q13" s="452"/>
      <c r="R13" s="452"/>
      <c r="S13" s="731"/>
      <c r="T13" s="753"/>
      <c r="U13" s="753"/>
      <c r="V13" s="753"/>
      <c r="W13" s="753"/>
      <c r="X13" s="754"/>
      <c r="Y13" s="754"/>
      <c r="Z13" s="748"/>
    </row>
    <row r="14" spans="1:27" s="456" customFormat="1" ht="12.75" customHeight="1" x14ac:dyDescent="0.25">
      <c r="A14" s="444">
        <v>6</v>
      </c>
      <c r="B14" s="450" t="s">
        <v>193</v>
      </c>
      <c r="C14" s="448" t="s">
        <v>152</v>
      </c>
      <c r="D14" s="448">
        <v>1</v>
      </c>
      <c r="E14" s="448">
        <v>1</v>
      </c>
      <c r="F14" s="448">
        <v>203520</v>
      </c>
      <c r="G14" s="445">
        <v>1</v>
      </c>
      <c r="H14" s="445">
        <v>1</v>
      </c>
      <c r="I14" s="445">
        <v>1</v>
      </c>
      <c r="J14" s="440">
        <v>0</v>
      </c>
      <c r="K14" s="440">
        <v>0</v>
      </c>
      <c r="L14" s="440">
        <v>0</v>
      </c>
      <c r="M14" s="448">
        <v>7320</v>
      </c>
      <c r="N14" s="448">
        <v>7440</v>
      </c>
      <c r="O14" s="448">
        <v>7200</v>
      </c>
      <c r="P14" s="448">
        <v>210840</v>
      </c>
      <c r="Q14" s="448">
        <v>218280</v>
      </c>
      <c r="R14" s="448"/>
      <c r="S14" s="775"/>
      <c r="T14" s="753"/>
      <c r="U14" s="753"/>
      <c r="V14" s="753"/>
      <c r="W14" s="753"/>
      <c r="X14" s="754"/>
      <c r="Y14" s="754"/>
      <c r="Z14" s="748"/>
    </row>
    <row r="15" spans="1:27" s="443" customFormat="1" ht="12" customHeight="1" x14ac:dyDescent="0.25">
      <c r="A15" s="436"/>
      <c r="B15" s="437" t="s">
        <v>55</v>
      </c>
      <c r="C15" s="444"/>
      <c r="D15" s="453"/>
      <c r="E15" s="453"/>
      <c r="F15" s="453"/>
      <c r="G15" s="453"/>
      <c r="H15" s="453"/>
      <c r="I15" s="453"/>
      <c r="J15" s="453" t="s">
        <v>150</v>
      </c>
      <c r="K15" s="453"/>
      <c r="L15" s="453"/>
      <c r="M15" s="453"/>
      <c r="N15" s="453"/>
      <c r="O15" s="453"/>
      <c r="P15" s="457"/>
      <c r="Q15" s="457"/>
      <c r="R15" s="457"/>
      <c r="S15" s="732"/>
      <c r="T15" s="759"/>
      <c r="U15" s="759"/>
      <c r="V15" s="759"/>
      <c r="W15" s="759"/>
      <c r="X15" s="528"/>
      <c r="Y15" s="528"/>
      <c r="Z15" s="746"/>
    </row>
    <row r="16" spans="1:27" s="443" customFormat="1" ht="14.25" customHeight="1" x14ac:dyDescent="0.25">
      <c r="A16" s="436">
        <v>7</v>
      </c>
      <c r="B16" s="325" t="s">
        <v>96</v>
      </c>
      <c r="C16" s="458" t="s">
        <v>34</v>
      </c>
      <c r="D16" s="445">
        <v>1</v>
      </c>
      <c r="E16" s="445">
        <v>1</v>
      </c>
      <c r="F16" s="445">
        <v>200400</v>
      </c>
      <c r="G16" s="445">
        <v>1</v>
      </c>
      <c r="H16" s="445">
        <v>1</v>
      </c>
      <c r="I16" s="445">
        <v>1</v>
      </c>
      <c r="J16" s="440">
        <v>0</v>
      </c>
      <c r="K16" s="440">
        <v>0</v>
      </c>
      <c r="L16" s="440">
        <v>0</v>
      </c>
      <c r="M16" s="445">
        <v>8400</v>
      </c>
      <c r="N16" s="445">
        <v>8400</v>
      </c>
      <c r="O16" s="445">
        <v>8760</v>
      </c>
      <c r="P16" s="446">
        <f>+F16+M16</f>
        <v>208800</v>
      </c>
      <c r="Q16" s="446">
        <f>+P16+N16</f>
        <v>217200</v>
      </c>
      <c r="R16" s="446">
        <f>+Q16+O16</f>
        <v>225960</v>
      </c>
      <c r="S16" s="730"/>
      <c r="T16" s="759"/>
      <c r="U16" s="759"/>
      <c r="V16" s="759"/>
      <c r="W16" s="759"/>
      <c r="X16" s="528"/>
      <c r="Y16" s="528"/>
      <c r="Z16" s="746"/>
    </row>
    <row r="17" spans="1:26" s="443" customFormat="1" ht="14.25" customHeight="1" x14ac:dyDescent="0.25">
      <c r="A17" s="436">
        <v>8</v>
      </c>
      <c r="B17" s="459" t="s">
        <v>198</v>
      </c>
      <c r="C17" s="458" t="s">
        <v>34</v>
      </c>
      <c r="D17" s="460">
        <v>1</v>
      </c>
      <c r="E17" s="445">
        <v>1</v>
      </c>
      <c r="F17" s="445">
        <v>225960</v>
      </c>
      <c r="G17" s="445">
        <v>1</v>
      </c>
      <c r="H17" s="445">
        <v>1</v>
      </c>
      <c r="I17" s="445">
        <v>1</v>
      </c>
      <c r="J17" s="440">
        <v>0</v>
      </c>
      <c r="K17" s="440">
        <v>0</v>
      </c>
      <c r="L17" s="440">
        <v>0</v>
      </c>
      <c r="M17" s="445">
        <v>9120</v>
      </c>
      <c r="N17" s="445">
        <v>9480</v>
      </c>
      <c r="O17" s="445">
        <v>9840</v>
      </c>
      <c r="P17" s="446">
        <f>+F17+M17</f>
        <v>235080</v>
      </c>
      <c r="Q17" s="446">
        <f>+P17+N17</f>
        <v>244560</v>
      </c>
      <c r="R17" s="446">
        <f>+Q17+O17</f>
        <v>254400</v>
      </c>
      <c r="S17" s="733"/>
      <c r="T17" s="759"/>
      <c r="U17" s="759"/>
      <c r="V17" s="759"/>
      <c r="W17" s="759"/>
      <c r="X17" s="528"/>
      <c r="Y17" s="528"/>
      <c r="Z17" s="746"/>
    </row>
    <row r="18" spans="1:26" s="443" customFormat="1" ht="14.25" customHeight="1" x14ac:dyDescent="0.25">
      <c r="A18" s="436">
        <v>9</v>
      </c>
      <c r="B18" s="461" t="s">
        <v>199</v>
      </c>
      <c r="C18" s="458" t="s">
        <v>34</v>
      </c>
      <c r="D18" s="460">
        <v>1</v>
      </c>
      <c r="E18" s="445">
        <v>1</v>
      </c>
      <c r="F18" s="445">
        <v>185400</v>
      </c>
      <c r="G18" s="445">
        <v>1</v>
      </c>
      <c r="H18" s="445">
        <v>1</v>
      </c>
      <c r="I18" s="445">
        <v>1</v>
      </c>
      <c r="J18" s="440">
        <v>0</v>
      </c>
      <c r="K18" s="440">
        <v>0</v>
      </c>
      <c r="L18" s="440">
        <v>0</v>
      </c>
      <c r="M18" s="445">
        <v>7440</v>
      </c>
      <c r="N18" s="445">
        <v>7800</v>
      </c>
      <c r="O18" s="445">
        <v>8040</v>
      </c>
      <c r="P18" s="446">
        <f t="shared" ref="P18:P23" si="3">+F18+M18</f>
        <v>192840</v>
      </c>
      <c r="Q18" s="446">
        <f t="shared" ref="Q18:R24" si="4">+P18+N18</f>
        <v>200640</v>
      </c>
      <c r="R18" s="446">
        <f t="shared" si="4"/>
        <v>208680</v>
      </c>
      <c r="S18" s="733"/>
      <c r="T18" s="759"/>
      <c r="U18" s="759"/>
      <c r="V18" s="759"/>
      <c r="W18" s="759"/>
      <c r="X18" s="528"/>
      <c r="Y18" s="528"/>
      <c r="Z18" s="746"/>
    </row>
    <row r="19" spans="1:26" s="435" customFormat="1" ht="14.25" customHeight="1" x14ac:dyDescent="0.25">
      <c r="A19" s="436">
        <v>10</v>
      </c>
      <c r="B19" s="462" t="s">
        <v>215</v>
      </c>
      <c r="C19" s="458" t="s">
        <v>34</v>
      </c>
      <c r="D19" s="460">
        <v>1</v>
      </c>
      <c r="E19" s="445">
        <v>1</v>
      </c>
      <c r="F19" s="445">
        <v>185400</v>
      </c>
      <c r="G19" s="445">
        <v>1</v>
      </c>
      <c r="H19" s="445">
        <v>1</v>
      </c>
      <c r="I19" s="445">
        <v>1</v>
      </c>
      <c r="J19" s="440">
        <v>0</v>
      </c>
      <c r="K19" s="440">
        <v>0</v>
      </c>
      <c r="L19" s="440">
        <v>0</v>
      </c>
      <c r="M19" s="445">
        <v>7440</v>
      </c>
      <c r="N19" s="460">
        <v>7800</v>
      </c>
      <c r="O19" s="460">
        <v>8040</v>
      </c>
      <c r="P19" s="446">
        <f t="shared" si="3"/>
        <v>192840</v>
      </c>
      <c r="Q19" s="446">
        <f t="shared" si="4"/>
        <v>200640</v>
      </c>
      <c r="R19" s="446">
        <f t="shared" si="4"/>
        <v>208680</v>
      </c>
      <c r="S19" s="733"/>
      <c r="T19" s="759"/>
      <c r="U19" s="527"/>
      <c r="V19" s="759"/>
      <c r="W19" s="528"/>
      <c r="X19" s="528"/>
      <c r="Y19" s="528"/>
      <c r="Z19" s="746"/>
    </row>
    <row r="20" spans="1:26" s="435" customFormat="1" ht="14.25" customHeight="1" x14ac:dyDescent="0.25">
      <c r="A20" s="436">
        <v>11</v>
      </c>
      <c r="B20" s="462" t="s">
        <v>215</v>
      </c>
      <c r="C20" s="458" t="s">
        <v>34</v>
      </c>
      <c r="D20" s="460">
        <v>1</v>
      </c>
      <c r="E20" s="445">
        <v>1</v>
      </c>
      <c r="F20" s="445">
        <v>141840</v>
      </c>
      <c r="G20" s="445">
        <v>1</v>
      </c>
      <c r="H20" s="445">
        <v>1</v>
      </c>
      <c r="I20" s="445">
        <v>1</v>
      </c>
      <c r="J20" s="440">
        <v>0</v>
      </c>
      <c r="K20" s="440">
        <v>0</v>
      </c>
      <c r="L20" s="440">
        <v>0</v>
      </c>
      <c r="M20" s="445">
        <v>5760</v>
      </c>
      <c r="N20" s="445">
        <v>6000</v>
      </c>
      <c r="O20" s="460">
        <v>6240</v>
      </c>
      <c r="P20" s="446">
        <f t="shared" si="3"/>
        <v>147600</v>
      </c>
      <c r="Q20" s="446">
        <f t="shared" si="4"/>
        <v>153600</v>
      </c>
      <c r="R20" s="446">
        <f t="shared" si="4"/>
        <v>159840</v>
      </c>
      <c r="S20" s="733"/>
      <c r="T20" s="759"/>
      <c r="U20" s="527"/>
      <c r="V20" s="759"/>
      <c r="W20" s="528"/>
      <c r="X20" s="528"/>
      <c r="Y20" s="528"/>
      <c r="Z20" s="746"/>
    </row>
    <row r="21" spans="1:26" s="435" customFormat="1" ht="14.25" customHeight="1" x14ac:dyDescent="0.25">
      <c r="A21" s="436">
        <v>12</v>
      </c>
      <c r="B21" s="462" t="s">
        <v>215</v>
      </c>
      <c r="C21" s="458" t="s">
        <v>34</v>
      </c>
      <c r="D21" s="448">
        <v>1</v>
      </c>
      <c r="E21" s="448" t="s">
        <v>21</v>
      </c>
      <c r="F21" s="448">
        <v>0</v>
      </c>
      <c r="G21" s="445">
        <v>0</v>
      </c>
      <c r="H21" s="445">
        <v>1</v>
      </c>
      <c r="I21" s="445">
        <v>1</v>
      </c>
      <c r="J21" s="776" t="s">
        <v>152</v>
      </c>
      <c r="K21" s="776" t="s">
        <v>173</v>
      </c>
      <c r="L21" s="440">
        <v>0</v>
      </c>
      <c r="M21" s="448">
        <v>138000</v>
      </c>
      <c r="N21" s="448">
        <v>5520</v>
      </c>
      <c r="O21" s="448">
        <v>5760</v>
      </c>
      <c r="P21" s="448">
        <f t="shared" si="3"/>
        <v>138000</v>
      </c>
      <c r="Q21" s="448">
        <f t="shared" si="4"/>
        <v>143520</v>
      </c>
      <c r="R21" s="448">
        <f t="shared" si="4"/>
        <v>149280</v>
      </c>
      <c r="S21" s="775" t="s">
        <v>145</v>
      </c>
      <c r="T21" s="759"/>
      <c r="U21" s="527"/>
      <c r="V21" s="759"/>
      <c r="W21" s="528"/>
      <c r="X21" s="528"/>
      <c r="Y21" s="528"/>
      <c r="Z21" s="746"/>
    </row>
    <row r="22" spans="1:26" s="435" customFormat="1" ht="14.25" customHeight="1" x14ac:dyDescent="0.25">
      <c r="A22" s="436">
        <v>13</v>
      </c>
      <c r="B22" s="327" t="s">
        <v>200</v>
      </c>
      <c r="C22" s="458" t="s">
        <v>218</v>
      </c>
      <c r="D22" s="460">
        <v>1</v>
      </c>
      <c r="E22" s="445">
        <v>1</v>
      </c>
      <c r="F22" s="445">
        <v>141000</v>
      </c>
      <c r="G22" s="445">
        <v>1</v>
      </c>
      <c r="H22" s="445">
        <v>1</v>
      </c>
      <c r="I22" s="445">
        <v>1</v>
      </c>
      <c r="J22" s="440">
        <v>0</v>
      </c>
      <c r="K22" s="440">
        <v>0</v>
      </c>
      <c r="L22" s="440">
        <v>0</v>
      </c>
      <c r="M22" s="445">
        <v>5640</v>
      </c>
      <c r="N22" s="460">
        <v>5880</v>
      </c>
      <c r="O22" s="460">
        <v>6120</v>
      </c>
      <c r="P22" s="446">
        <f t="shared" si="3"/>
        <v>146640</v>
      </c>
      <c r="Q22" s="446">
        <f t="shared" si="4"/>
        <v>152520</v>
      </c>
      <c r="R22" s="446">
        <f t="shared" si="4"/>
        <v>158640</v>
      </c>
      <c r="S22" s="733"/>
      <c r="T22" s="759"/>
      <c r="U22" s="527"/>
      <c r="V22" s="759"/>
      <c r="W22" s="527"/>
      <c r="X22" s="528"/>
      <c r="Y22" s="528"/>
      <c r="Z22" s="746"/>
    </row>
    <row r="23" spans="1:26" s="435" customFormat="1" ht="14.25" customHeight="1" x14ac:dyDescent="0.25">
      <c r="A23" s="436">
        <v>14</v>
      </c>
      <c r="B23" s="327" t="s">
        <v>216</v>
      </c>
      <c r="C23" s="458" t="s">
        <v>218</v>
      </c>
      <c r="D23" s="460">
        <v>1</v>
      </c>
      <c r="E23" s="445">
        <v>1</v>
      </c>
      <c r="F23" s="445">
        <v>139560</v>
      </c>
      <c r="G23" s="445">
        <v>1</v>
      </c>
      <c r="H23" s="445">
        <v>1</v>
      </c>
      <c r="I23" s="445">
        <v>1</v>
      </c>
      <c r="J23" s="440">
        <v>0</v>
      </c>
      <c r="K23" s="440">
        <v>0</v>
      </c>
      <c r="L23" s="440">
        <v>0</v>
      </c>
      <c r="M23" s="445">
        <v>5640</v>
      </c>
      <c r="N23" s="460">
        <v>5880</v>
      </c>
      <c r="O23" s="460">
        <v>6120</v>
      </c>
      <c r="P23" s="446">
        <f t="shared" si="3"/>
        <v>145200</v>
      </c>
      <c r="Q23" s="446">
        <f t="shared" si="4"/>
        <v>151080</v>
      </c>
      <c r="R23" s="446">
        <f t="shared" si="4"/>
        <v>157200</v>
      </c>
      <c r="S23" s="733"/>
      <c r="T23" s="759"/>
      <c r="U23" s="527"/>
      <c r="V23" s="759"/>
      <c r="W23" s="527"/>
      <c r="X23" s="528"/>
      <c r="Y23" s="528"/>
      <c r="Z23" s="746"/>
    </row>
    <row r="24" spans="1:26" s="435" customFormat="1" ht="14.25" customHeight="1" x14ac:dyDescent="0.25">
      <c r="A24" s="436">
        <v>15</v>
      </c>
      <c r="B24" s="327" t="s">
        <v>54</v>
      </c>
      <c r="C24" s="458" t="s">
        <v>218</v>
      </c>
      <c r="D24" s="460">
        <v>1</v>
      </c>
      <c r="E24" s="447">
        <v>0</v>
      </c>
      <c r="F24" s="447">
        <v>138000</v>
      </c>
      <c r="G24" s="445">
        <v>1</v>
      </c>
      <c r="H24" s="445">
        <v>1</v>
      </c>
      <c r="I24" s="464">
        <v>1</v>
      </c>
      <c r="J24" s="440">
        <v>0</v>
      </c>
      <c r="K24" s="440">
        <v>0</v>
      </c>
      <c r="L24" s="440">
        <v>0</v>
      </c>
      <c r="M24" s="448">
        <v>0</v>
      </c>
      <c r="N24" s="778">
        <v>5520</v>
      </c>
      <c r="O24" s="447">
        <v>5760</v>
      </c>
      <c r="P24" s="448">
        <v>138000</v>
      </c>
      <c r="Q24" s="448">
        <f t="shared" si="4"/>
        <v>143520</v>
      </c>
      <c r="R24" s="448">
        <f t="shared" si="4"/>
        <v>149280</v>
      </c>
      <c r="S24" s="734" t="s">
        <v>66</v>
      </c>
      <c r="T24" s="760"/>
      <c r="U24" s="761"/>
      <c r="V24" s="761"/>
      <c r="W24" s="761"/>
      <c r="X24" s="528"/>
      <c r="Y24" s="528"/>
      <c r="Z24" s="746"/>
    </row>
    <row r="25" spans="1:26" s="435" customFormat="1" ht="14.25" customHeight="1" x14ac:dyDescent="0.25">
      <c r="A25" s="436">
        <v>16</v>
      </c>
      <c r="B25" s="462" t="s">
        <v>43</v>
      </c>
      <c r="C25" s="463" t="s">
        <v>35</v>
      </c>
      <c r="D25" s="460">
        <v>2</v>
      </c>
      <c r="E25" s="460">
        <v>1</v>
      </c>
      <c r="F25" s="445">
        <v>108000</v>
      </c>
      <c r="G25" s="445">
        <v>2</v>
      </c>
      <c r="H25" s="445">
        <v>2</v>
      </c>
      <c r="I25" s="464">
        <v>2</v>
      </c>
      <c r="J25" s="440">
        <v>0</v>
      </c>
      <c r="K25" s="440">
        <v>0</v>
      </c>
      <c r="L25" s="440">
        <v>0</v>
      </c>
      <c r="M25" s="440">
        <v>0</v>
      </c>
      <c r="N25" s="440">
        <v>0</v>
      </c>
      <c r="O25" s="440">
        <v>0</v>
      </c>
      <c r="P25" s="465">
        <v>216000</v>
      </c>
      <c r="Q25" s="465">
        <f t="shared" ref="Q25:R25" si="5">+P25+N25</f>
        <v>216000</v>
      </c>
      <c r="R25" s="465">
        <f t="shared" si="5"/>
        <v>216000</v>
      </c>
      <c r="S25" s="734" t="s">
        <v>66</v>
      </c>
      <c r="T25" s="759"/>
      <c r="U25" s="759"/>
      <c r="V25" s="759"/>
      <c r="W25" s="759"/>
      <c r="X25" s="528"/>
      <c r="Y25" s="528"/>
      <c r="Z25" s="746"/>
    </row>
    <row r="26" spans="1:26" s="435" customFormat="1" ht="14.25" customHeight="1" x14ac:dyDescent="0.25">
      <c r="A26" s="436">
        <v>17</v>
      </c>
      <c r="B26" s="462" t="s">
        <v>138</v>
      </c>
      <c r="C26" s="463" t="s">
        <v>35</v>
      </c>
      <c r="D26" s="460">
        <v>3</v>
      </c>
      <c r="E26" s="460">
        <v>3</v>
      </c>
      <c r="F26" s="445">
        <v>432000</v>
      </c>
      <c r="G26" s="445">
        <v>3</v>
      </c>
      <c r="H26" s="445">
        <v>3</v>
      </c>
      <c r="I26" s="445">
        <v>3</v>
      </c>
      <c r="J26" s="440">
        <v>0</v>
      </c>
      <c r="K26" s="440">
        <v>0</v>
      </c>
      <c r="L26" s="440">
        <v>0</v>
      </c>
      <c r="M26" s="440">
        <v>0</v>
      </c>
      <c r="N26" s="440">
        <v>0</v>
      </c>
      <c r="O26" s="440">
        <v>0</v>
      </c>
      <c r="P26" s="465">
        <v>324000</v>
      </c>
      <c r="Q26" s="465">
        <f t="shared" ref="Q26" si="6">+P26+N26</f>
        <v>324000</v>
      </c>
      <c r="R26" s="465">
        <f t="shared" ref="R26" si="7">+Q26+O26</f>
        <v>324000</v>
      </c>
      <c r="S26" s="735"/>
      <c r="T26" s="760"/>
      <c r="U26" s="761"/>
      <c r="V26" s="761"/>
      <c r="W26" s="761"/>
      <c r="X26" s="528"/>
      <c r="Y26" s="528"/>
      <c r="Z26" s="746"/>
    </row>
    <row r="27" spans="1:26" s="471" customFormat="1" ht="13.5" customHeight="1" x14ac:dyDescent="0.25">
      <c r="A27" s="466"/>
      <c r="B27" s="467" t="s">
        <v>223</v>
      </c>
      <c r="C27" s="468"/>
      <c r="D27" s="466">
        <f>SUM(D16:D26)</f>
        <v>14</v>
      </c>
      <c r="E27" s="466">
        <f>SUM(E16:E26)</f>
        <v>11</v>
      </c>
      <c r="F27" s="466"/>
      <c r="G27" s="466">
        <f>SUM(G7:G26)</f>
        <v>18</v>
      </c>
      <c r="H27" s="466">
        <f>SUM(H7:H26)</f>
        <v>20</v>
      </c>
      <c r="I27" s="466">
        <f>SUM(I7:I26)</f>
        <v>20</v>
      </c>
      <c r="J27" s="445" t="s">
        <v>21</v>
      </c>
      <c r="K27" s="445" t="s">
        <v>21</v>
      </c>
      <c r="L27" s="445" t="s">
        <v>21</v>
      </c>
      <c r="M27" s="466"/>
      <c r="N27" s="466"/>
      <c r="O27" s="466"/>
      <c r="P27" s="470"/>
      <c r="Q27" s="470"/>
      <c r="R27" s="470"/>
      <c r="S27" s="736"/>
      <c r="T27" s="751"/>
      <c r="U27" s="762"/>
      <c r="V27" s="751"/>
      <c r="W27" s="762"/>
      <c r="X27" s="752"/>
      <c r="Y27" s="752"/>
      <c r="Z27" s="749"/>
    </row>
    <row r="28" spans="1:26" s="479" customFormat="1" ht="12" customHeight="1" x14ac:dyDescent="0.25">
      <c r="A28" s="472"/>
      <c r="B28" s="473" t="s">
        <v>67</v>
      </c>
      <c r="C28" s="474"/>
      <c r="D28" s="475"/>
      <c r="E28" s="476"/>
      <c r="F28" s="477"/>
      <c r="G28" s="478"/>
      <c r="H28" s="478"/>
      <c r="I28" s="478"/>
      <c r="J28" s="478"/>
      <c r="K28" s="478"/>
      <c r="L28" s="478" t="s">
        <v>150</v>
      </c>
      <c r="M28" s="478"/>
      <c r="N28" s="478"/>
      <c r="O28" s="478"/>
      <c r="P28" s="478"/>
      <c r="Q28" s="478"/>
      <c r="R28" s="478"/>
      <c r="S28" s="737"/>
      <c r="T28" s="757"/>
      <c r="U28" s="757"/>
      <c r="V28" s="757"/>
      <c r="W28" s="757"/>
      <c r="X28" s="758"/>
      <c r="Y28" s="756"/>
      <c r="Z28" s="750"/>
    </row>
    <row r="29" spans="1:26" s="479" customFormat="1" ht="14.25" customHeight="1" x14ac:dyDescent="0.25">
      <c r="A29" s="480">
        <v>17</v>
      </c>
      <c r="B29" s="481" t="s">
        <v>68</v>
      </c>
      <c r="C29" s="482" t="s">
        <v>23</v>
      </c>
      <c r="D29" s="483">
        <v>1</v>
      </c>
      <c r="E29" s="483">
        <v>1</v>
      </c>
      <c r="F29" s="445">
        <v>431400</v>
      </c>
      <c r="G29" s="484">
        <v>1</v>
      </c>
      <c r="H29" s="484">
        <v>1</v>
      </c>
      <c r="I29" s="484">
        <v>1</v>
      </c>
      <c r="J29" s="484" t="s">
        <v>21</v>
      </c>
      <c r="K29" s="484" t="s">
        <v>21</v>
      </c>
      <c r="L29" s="484" t="s">
        <v>21</v>
      </c>
      <c r="M29" s="484">
        <v>13320</v>
      </c>
      <c r="N29" s="484">
        <v>13440</v>
      </c>
      <c r="O29" s="484">
        <v>13080</v>
      </c>
      <c r="P29" s="484">
        <f>+F29+M29</f>
        <v>444720</v>
      </c>
      <c r="Q29" s="484">
        <f>+P29+N29</f>
        <v>458160</v>
      </c>
      <c r="R29" s="484">
        <f>+Q29+O29</f>
        <v>471240</v>
      </c>
      <c r="S29" s="738"/>
      <c r="T29" s="757"/>
      <c r="U29" s="757"/>
      <c r="V29" s="757"/>
      <c r="W29" s="757"/>
      <c r="X29" s="758"/>
      <c r="Y29" s="756"/>
      <c r="Z29" s="750"/>
    </row>
    <row r="30" spans="1:26" s="443" customFormat="1" ht="14.25" customHeight="1" x14ac:dyDescent="0.25">
      <c r="A30" s="436">
        <v>18</v>
      </c>
      <c r="B30" s="325" t="s">
        <v>176</v>
      </c>
      <c r="C30" s="485" t="s">
        <v>23</v>
      </c>
      <c r="D30" s="445">
        <v>1</v>
      </c>
      <c r="E30" s="445">
        <v>1</v>
      </c>
      <c r="F30" s="445">
        <v>335520</v>
      </c>
      <c r="G30" s="445">
        <v>1</v>
      </c>
      <c r="H30" s="445">
        <v>1</v>
      </c>
      <c r="I30" s="445">
        <v>1</v>
      </c>
      <c r="J30" s="440">
        <v>0</v>
      </c>
      <c r="K30" s="440">
        <v>0</v>
      </c>
      <c r="L30" s="440">
        <v>0</v>
      </c>
      <c r="M30" s="445">
        <v>12240</v>
      </c>
      <c r="N30" s="445">
        <v>12960</v>
      </c>
      <c r="O30" s="445">
        <v>13440</v>
      </c>
      <c r="P30" s="446">
        <f>+F30+M30</f>
        <v>347760</v>
      </c>
      <c r="Q30" s="446">
        <f t="shared" ref="Q30:R31" si="8">+P30+N30</f>
        <v>360720</v>
      </c>
      <c r="R30" s="446">
        <f t="shared" si="8"/>
        <v>374160</v>
      </c>
      <c r="S30" s="730"/>
      <c r="T30" s="759"/>
      <c r="U30" s="759"/>
      <c r="V30" s="759"/>
      <c r="W30" s="759"/>
      <c r="X30" s="528"/>
      <c r="Y30" s="528"/>
      <c r="Z30" s="746"/>
    </row>
    <row r="31" spans="1:26" s="443" customFormat="1" ht="14.25" customHeight="1" x14ac:dyDescent="0.25">
      <c r="A31" s="480">
        <v>19</v>
      </c>
      <c r="B31" s="325" t="s">
        <v>106</v>
      </c>
      <c r="C31" s="444" t="s">
        <v>52</v>
      </c>
      <c r="D31" s="445">
        <v>1</v>
      </c>
      <c r="E31" s="777">
        <v>0</v>
      </c>
      <c r="F31" s="445">
        <v>202620</v>
      </c>
      <c r="G31" s="445">
        <v>1</v>
      </c>
      <c r="H31" s="445">
        <v>1</v>
      </c>
      <c r="I31" s="445">
        <v>1</v>
      </c>
      <c r="J31" s="440">
        <v>0</v>
      </c>
      <c r="K31" s="440">
        <v>0</v>
      </c>
      <c r="L31" s="440">
        <v>0</v>
      </c>
      <c r="M31" s="465">
        <v>0</v>
      </c>
      <c r="N31" s="465">
        <v>6540</v>
      </c>
      <c r="O31" s="465">
        <v>6540</v>
      </c>
      <c r="P31" s="465">
        <f t="shared" ref="P31" si="9">+F31+M31</f>
        <v>202620</v>
      </c>
      <c r="Q31" s="465">
        <f t="shared" si="8"/>
        <v>209160</v>
      </c>
      <c r="R31" s="465">
        <f t="shared" si="8"/>
        <v>215700</v>
      </c>
      <c r="S31" s="739" t="s">
        <v>66</v>
      </c>
      <c r="T31" s="759"/>
      <c r="U31" s="759"/>
      <c r="V31" s="759"/>
      <c r="W31" s="759"/>
      <c r="X31" s="528"/>
      <c r="Y31" s="528"/>
      <c r="Z31" s="746"/>
    </row>
    <row r="32" spans="1:26" s="443" customFormat="1" ht="14.25" customHeight="1" x14ac:dyDescent="0.25">
      <c r="A32" s="436">
        <v>20</v>
      </c>
      <c r="B32" s="325" t="s">
        <v>192</v>
      </c>
      <c r="C32" s="444" t="s">
        <v>52</v>
      </c>
      <c r="D32" s="445">
        <v>1</v>
      </c>
      <c r="E32" s="777">
        <v>0</v>
      </c>
      <c r="F32" s="445">
        <v>202620</v>
      </c>
      <c r="G32" s="445">
        <v>1</v>
      </c>
      <c r="H32" s="445">
        <v>1</v>
      </c>
      <c r="I32" s="445">
        <v>1</v>
      </c>
      <c r="J32" s="440">
        <v>0</v>
      </c>
      <c r="K32" s="440">
        <v>0</v>
      </c>
      <c r="L32" s="440">
        <v>0</v>
      </c>
      <c r="M32" s="465">
        <v>0</v>
      </c>
      <c r="N32" s="465">
        <v>6540</v>
      </c>
      <c r="O32" s="465">
        <v>6540</v>
      </c>
      <c r="P32" s="465">
        <f t="shared" ref="P32:P33" si="10">+F32+M32</f>
        <v>202620</v>
      </c>
      <c r="Q32" s="465">
        <f t="shared" ref="Q32:Q33" si="11">+P32+N32</f>
        <v>209160</v>
      </c>
      <c r="R32" s="465">
        <f t="shared" ref="R32:R33" si="12">+Q32+O32</f>
        <v>215700</v>
      </c>
      <c r="S32" s="739" t="s">
        <v>66</v>
      </c>
      <c r="T32" s="759"/>
      <c r="U32" s="759"/>
      <c r="V32" s="759"/>
      <c r="W32" s="759"/>
      <c r="X32" s="528"/>
      <c r="Y32" s="528"/>
      <c r="Z32" s="746"/>
    </row>
    <row r="33" spans="1:27" s="443" customFormat="1" ht="14.25" customHeight="1" x14ac:dyDescent="0.25">
      <c r="A33" s="480">
        <v>21</v>
      </c>
      <c r="B33" s="325" t="s">
        <v>38</v>
      </c>
      <c r="C33" s="444" t="s">
        <v>52</v>
      </c>
      <c r="D33" s="445">
        <v>1</v>
      </c>
      <c r="E33" s="445" t="s">
        <v>152</v>
      </c>
      <c r="F33" s="445">
        <v>202620</v>
      </c>
      <c r="G33" s="445">
        <v>1</v>
      </c>
      <c r="H33" s="445">
        <v>1</v>
      </c>
      <c r="I33" s="445">
        <v>1</v>
      </c>
      <c r="J33" s="440">
        <v>0</v>
      </c>
      <c r="K33" s="440">
        <v>0</v>
      </c>
      <c r="L33" s="440">
        <v>0</v>
      </c>
      <c r="M33" s="465">
        <v>0</v>
      </c>
      <c r="N33" s="465">
        <v>6540</v>
      </c>
      <c r="O33" s="465">
        <v>6540</v>
      </c>
      <c r="P33" s="465">
        <f t="shared" si="10"/>
        <v>202620</v>
      </c>
      <c r="Q33" s="465">
        <f t="shared" si="11"/>
        <v>209160</v>
      </c>
      <c r="R33" s="465">
        <f t="shared" si="12"/>
        <v>215700</v>
      </c>
      <c r="S33" s="739" t="s">
        <v>66</v>
      </c>
      <c r="T33" s="759"/>
      <c r="U33" s="759"/>
      <c r="V33" s="759"/>
      <c r="W33" s="759"/>
      <c r="X33" s="528"/>
      <c r="Y33" s="528"/>
      <c r="Z33" s="746"/>
    </row>
    <row r="34" spans="1:27" s="443" customFormat="1" ht="11.25" customHeight="1" x14ac:dyDescent="0.25">
      <c r="A34" s="436"/>
      <c r="B34" s="437" t="s">
        <v>55</v>
      </c>
      <c r="C34" s="485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7"/>
      <c r="Q34" s="457"/>
      <c r="R34" s="457"/>
      <c r="S34" s="732"/>
      <c r="T34" s="527"/>
      <c r="U34" s="527"/>
      <c r="V34" s="527"/>
      <c r="W34" s="527"/>
      <c r="X34" s="528"/>
      <c r="Y34" s="528"/>
      <c r="Z34" s="746"/>
    </row>
    <row r="35" spans="1:27" s="435" customFormat="1" ht="14.25" customHeight="1" x14ac:dyDescent="0.25">
      <c r="A35" s="460">
        <v>22</v>
      </c>
      <c r="B35" s="462" t="s">
        <v>220</v>
      </c>
      <c r="C35" s="458" t="s">
        <v>34</v>
      </c>
      <c r="D35" s="460">
        <v>1</v>
      </c>
      <c r="E35" s="445">
        <v>1</v>
      </c>
      <c r="F35" s="445">
        <v>142920</v>
      </c>
      <c r="G35" s="445">
        <v>1</v>
      </c>
      <c r="H35" s="445">
        <v>1</v>
      </c>
      <c r="I35" s="445">
        <v>1</v>
      </c>
      <c r="J35" s="440">
        <v>0</v>
      </c>
      <c r="K35" s="440">
        <v>0</v>
      </c>
      <c r="L35" s="440">
        <v>0</v>
      </c>
      <c r="M35" s="445">
        <v>5760</v>
      </c>
      <c r="N35" s="445">
        <v>6000</v>
      </c>
      <c r="O35" s="460">
        <v>6240</v>
      </c>
      <c r="P35" s="446">
        <f t="shared" ref="P35:P37" si="13">+F35+M35</f>
        <v>148680</v>
      </c>
      <c r="Q35" s="446">
        <f t="shared" ref="Q35:R37" si="14">+P35+N35</f>
        <v>154680</v>
      </c>
      <c r="R35" s="446">
        <f t="shared" si="14"/>
        <v>160920</v>
      </c>
      <c r="S35" s="730"/>
      <c r="T35" s="527"/>
      <c r="U35" s="527"/>
      <c r="V35" s="759"/>
      <c r="W35" s="527"/>
      <c r="X35" s="528"/>
      <c r="Y35" s="528"/>
      <c r="Z35" s="746"/>
    </row>
    <row r="36" spans="1:27" s="435" customFormat="1" ht="14.25" customHeight="1" x14ac:dyDescent="0.25">
      <c r="A36" s="460">
        <v>23</v>
      </c>
      <c r="B36" s="327" t="s">
        <v>139</v>
      </c>
      <c r="C36" s="458" t="s">
        <v>34</v>
      </c>
      <c r="D36" s="460">
        <v>1</v>
      </c>
      <c r="E36" s="445">
        <v>1</v>
      </c>
      <c r="F36" s="445">
        <v>143520</v>
      </c>
      <c r="G36" s="445">
        <v>1</v>
      </c>
      <c r="H36" s="445">
        <v>1</v>
      </c>
      <c r="I36" s="445">
        <v>1</v>
      </c>
      <c r="J36" s="440">
        <v>0</v>
      </c>
      <c r="K36" s="440">
        <v>0</v>
      </c>
      <c r="L36" s="440">
        <v>0</v>
      </c>
      <c r="M36" s="445">
        <v>5760</v>
      </c>
      <c r="N36" s="445">
        <v>6000</v>
      </c>
      <c r="O36" s="460">
        <v>6240</v>
      </c>
      <c r="P36" s="446">
        <f t="shared" si="13"/>
        <v>149280</v>
      </c>
      <c r="Q36" s="446">
        <f t="shared" si="14"/>
        <v>155280</v>
      </c>
      <c r="R36" s="446">
        <f t="shared" si="14"/>
        <v>161520</v>
      </c>
      <c r="S36" s="733"/>
      <c r="T36" s="527"/>
      <c r="U36" s="527"/>
      <c r="V36" s="759"/>
      <c r="W36" s="527"/>
      <c r="X36" s="528"/>
      <c r="Y36" s="528"/>
      <c r="Z36" s="746"/>
    </row>
    <row r="37" spans="1:27" s="435" customFormat="1" ht="14.25" customHeight="1" x14ac:dyDescent="0.25">
      <c r="A37" s="460">
        <v>24</v>
      </c>
      <c r="B37" s="462" t="s">
        <v>221</v>
      </c>
      <c r="C37" s="463" t="s">
        <v>35</v>
      </c>
      <c r="D37" s="460">
        <v>1</v>
      </c>
      <c r="E37" s="445">
        <v>1</v>
      </c>
      <c r="F37" s="445">
        <v>108000</v>
      </c>
      <c r="G37" s="445">
        <v>1</v>
      </c>
      <c r="H37" s="445">
        <v>1</v>
      </c>
      <c r="I37" s="445">
        <v>1</v>
      </c>
      <c r="J37" s="440">
        <v>0</v>
      </c>
      <c r="K37" s="440">
        <v>0</v>
      </c>
      <c r="L37" s="440">
        <v>0</v>
      </c>
      <c r="M37" s="440">
        <v>0</v>
      </c>
      <c r="N37" s="440">
        <v>0</v>
      </c>
      <c r="O37" s="440">
        <v>0</v>
      </c>
      <c r="P37" s="465">
        <f t="shared" si="13"/>
        <v>108000</v>
      </c>
      <c r="Q37" s="465">
        <f t="shared" si="14"/>
        <v>108000</v>
      </c>
      <c r="R37" s="465">
        <f t="shared" si="14"/>
        <v>108000</v>
      </c>
      <c r="S37" s="733"/>
      <c r="T37" s="527"/>
      <c r="U37" s="527"/>
      <c r="V37" s="759"/>
      <c r="W37" s="527"/>
      <c r="X37" s="528"/>
      <c r="Y37" s="528"/>
      <c r="Z37" s="746"/>
    </row>
    <row r="38" spans="1:27" s="471" customFormat="1" ht="12.75" customHeight="1" x14ac:dyDescent="0.25">
      <c r="A38" s="466"/>
      <c r="B38" s="467" t="s">
        <v>39</v>
      </c>
      <c r="C38" s="468"/>
      <c r="D38" s="469">
        <f>SUM(D28:D37)</f>
        <v>8</v>
      </c>
      <c r="E38" s="469">
        <f>SUM(E28:E37)</f>
        <v>5</v>
      </c>
      <c r="F38" s="469"/>
      <c r="G38" s="469">
        <f>SUM(G28:G37)</f>
        <v>8</v>
      </c>
      <c r="H38" s="469">
        <f>SUM(H28:H37)</f>
        <v>8</v>
      </c>
      <c r="I38" s="469">
        <f>SUM(I28:I37)</f>
        <v>8</v>
      </c>
      <c r="J38" s="453" t="s">
        <v>21</v>
      </c>
      <c r="K38" s="453" t="s">
        <v>21</v>
      </c>
      <c r="L38" s="453" t="s">
        <v>21</v>
      </c>
      <c r="M38" s="469"/>
      <c r="N38" s="469"/>
      <c r="O38" s="469"/>
      <c r="P38" s="470"/>
      <c r="Q38" s="470"/>
      <c r="R38" s="470"/>
      <c r="S38" s="736"/>
      <c r="T38" s="751"/>
      <c r="U38" s="762"/>
      <c r="V38" s="751"/>
      <c r="W38" s="762"/>
      <c r="X38" s="752"/>
      <c r="Y38" s="752"/>
      <c r="Z38" s="749"/>
    </row>
    <row r="39" spans="1:27" s="479" customFormat="1" ht="12.75" customHeight="1" x14ac:dyDescent="0.25">
      <c r="A39" s="480"/>
      <c r="B39" s="486" t="s">
        <v>72</v>
      </c>
      <c r="C39" s="482"/>
      <c r="D39" s="483"/>
      <c r="E39" s="440"/>
      <c r="F39" s="487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740"/>
      <c r="T39" s="757"/>
      <c r="U39" s="757"/>
      <c r="V39" s="757"/>
      <c r="W39" s="757"/>
      <c r="X39" s="758"/>
      <c r="Y39" s="756"/>
      <c r="Z39" s="750"/>
    </row>
    <row r="40" spans="1:27" s="479" customFormat="1" ht="14.25" customHeight="1" x14ac:dyDescent="0.25">
      <c r="A40" s="480">
        <v>25</v>
      </c>
      <c r="B40" s="481" t="s">
        <v>70</v>
      </c>
      <c r="C40" s="482" t="s">
        <v>23</v>
      </c>
      <c r="D40" s="483">
        <v>1</v>
      </c>
      <c r="E40" s="483">
        <v>1</v>
      </c>
      <c r="F40" s="764">
        <v>353640</v>
      </c>
      <c r="G40" s="484">
        <v>1</v>
      </c>
      <c r="H40" s="484">
        <v>1</v>
      </c>
      <c r="I40" s="484">
        <v>1</v>
      </c>
      <c r="J40" s="440" t="s">
        <v>142</v>
      </c>
      <c r="K40" s="440" t="s">
        <v>21</v>
      </c>
      <c r="L40" s="440" t="s">
        <v>21</v>
      </c>
      <c r="M40" s="484">
        <v>12120</v>
      </c>
      <c r="N40" s="484">
        <v>12600</v>
      </c>
      <c r="O40" s="484">
        <v>12960</v>
      </c>
      <c r="P40" s="484">
        <f>+F40+M40</f>
        <v>365760</v>
      </c>
      <c r="Q40" s="484">
        <f t="shared" ref="Q40:R41" si="15">+P40+N40</f>
        <v>378360</v>
      </c>
      <c r="R40" s="484">
        <f t="shared" si="15"/>
        <v>391320</v>
      </c>
      <c r="S40" s="740"/>
      <c r="T40" s="757"/>
      <c r="U40" s="757"/>
      <c r="V40" s="757"/>
      <c r="W40" s="757"/>
      <c r="X40" s="758"/>
      <c r="Y40" s="756"/>
      <c r="Z40" s="750"/>
    </row>
    <row r="41" spans="1:27" s="443" customFormat="1" ht="14.25" customHeight="1" x14ac:dyDescent="0.25">
      <c r="A41" s="436">
        <v>26</v>
      </c>
      <c r="B41" s="325" t="s">
        <v>40</v>
      </c>
      <c r="C41" s="444" t="s">
        <v>52</v>
      </c>
      <c r="D41" s="445">
        <v>1</v>
      </c>
      <c r="E41" s="483" t="s">
        <v>21</v>
      </c>
      <c r="F41" s="445">
        <v>202620</v>
      </c>
      <c r="G41" s="445">
        <v>1</v>
      </c>
      <c r="H41" s="445">
        <v>1</v>
      </c>
      <c r="I41" s="445">
        <v>1</v>
      </c>
      <c r="J41" s="440">
        <v>0</v>
      </c>
      <c r="K41" s="440">
        <v>0</v>
      </c>
      <c r="L41" s="440">
        <v>0</v>
      </c>
      <c r="M41" s="445">
        <v>6540</v>
      </c>
      <c r="N41" s="445">
        <v>6540</v>
      </c>
      <c r="O41" s="445">
        <v>6540</v>
      </c>
      <c r="P41" s="446">
        <f t="shared" ref="P41" si="16">+F41+M41</f>
        <v>209160</v>
      </c>
      <c r="Q41" s="446">
        <f t="shared" si="15"/>
        <v>215700</v>
      </c>
      <c r="R41" s="446">
        <f t="shared" si="15"/>
        <v>222240</v>
      </c>
      <c r="S41" s="734" t="s">
        <v>66</v>
      </c>
      <c r="T41" s="759"/>
      <c r="U41" s="759"/>
      <c r="V41" s="759"/>
      <c r="W41" s="759"/>
      <c r="X41" s="528"/>
      <c r="Y41" s="528"/>
      <c r="Z41" s="746"/>
    </row>
    <row r="42" spans="1:27" s="443" customFormat="1" ht="12.75" customHeight="1" x14ac:dyDescent="0.25">
      <c r="A42" s="488"/>
      <c r="B42" s="489" t="s">
        <v>55</v>
      </c>
      <c r="C42" s="490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2"/>
      <c r="Q42" s="492"/>
      <c r="R42" s="492"/>
      <c r="S42" s="741"/>
      <c r="T42" s="759"/>
      <c r="U42" s="759"/>
      <c r="V42" s="759"/>
      <c r="W42" s="759"/>
      <c r="X42" s="528"/>
      <c r="Y42" s="528"/>
      <c r="Z42" s="746"/>
    </row>
    <row r="43" spans="1:27" s="435" customFormat="1" ht="14.25" customHeight="1" x14ac:dyDescent="0.25">
      <c r="A43" s="436">
        <v>27</v>
      </c>
      <c r="B43" s="493" t="s">
        <v>97</v>
      </c>
      <c r="C43" s="494" t="s">
        <v>34</v>
      </c>
      <c r="D43" s="460">
        <v>1</v>
      </c>
      <c r="E43" s="445">
        <v>1</v>
      </c>
      <c r="F43" s="445">
        <v>143520</v>
      </c>
      <c r="G43" s="445">
        <v>1</v>
      </c>
      <c r="H43" s="445">
        <v>1</v>
      </c>
      <c r="I43" s="445">
        <v>1</v>
      </c>
      <c r="J43" s="440">
        <v>0</v>
      </c>
      <c r="K43" s="440">
        <v>0</v>
      </c>
      <c r="L43" s="440">
        <v>0</v>
      </c>
      <c r="M43" s="445">
        <v>5760</v>
      </c>
      <c r="N43" s="445">
        <v>6000</v>
      </c>
      <c r="O43" s="445">
        <v>6240</v>
      </c>
      <c r="P43" s="446">
        <f t="shared" ref="P43" si="17">+F43+M43</f>
        <v>149280</v>
      </c>
      <c r="Q43" s="446">
        <f t="shared" ref="Q43:R45" si="18">+P43+N43</f>
        <v>155280</v>
      </c>
      <c r="R43" s="446">
        <f t="shared" si="18"/>
        <v>161520</v>
      </c>
      <c r="S43" s="733"/>
      <c r="T43" s="759"/>
      <c r="U43" s="527"/>
      <c r="V43" s="759"/>
      <c r="W43" s="527"/>
      <c r="X43" s="528"/>
      <c r="Y43" s="528"/>
      <c r="Z43" s="746"/>
    </row>
    <row r="44" spans="1:27" s="435" customFormat="1" ht="14.25" customHeight="1" x14ac:dyDescent="0.25">
      <c r="A44" s="436">
        <v>28</v>
      </c>
      <c r="B44" s="493" t="s">
        <v>216</v>
      </c>
      <c r="C44" s="494" t="s">
        <v>218</v>
      </c>
      <c r="D44" s="460">
        <v>1</v>
      </c>
      <c r="E44" s="445">
        <v>1</v>
      </c>
      <c r="F44" s="445">
        <v>133200</v>
      </c>
      <c r="G44" s="445">
        <v>1</v>
      </c>
      <c r="H44" s="445">
        <v>1</v>
      </c>
      <c r="I44" s="445">
        <v>1</v>
      </c>
      <c r="J44" s="440">
        <v>0</v>
      </c>
      <c r="K44" s="440">
        <v>0</v>
      </c>
      <c r="L44" s="440">
        <v>0</v>
      </c>
      <c r="M44" s="445">
        <v>5400</v>
      </c>
      <c r="N44" s="445">
        <v>6540</v>
      </c>
      <c r="O44" s="445">
        <v>6880</v>
      </c>
      <c r="P44" s="446">
        <f>+F44+M44</f>
        <v>138600</v>
      </c>
      <c r="Q44" s="446">
        <f t="shared" si="18"/>
        <v>145140</v>
      </c>
      <c r="R44" s="446">
        <f t="shared" si="18"/>
        <v>152020</v>
      </c>
      <c r="S44" s="733"/>
      <c r="T44" s="759"/>
      <c r="U44" s="527"/>
      <c r="V44" s="759"/>
      <c r="W44" s="527"/>
      <c r="X44" s="528"/>
      <c r="Y44" s="528"/>
      <c r="Z44" s="746"/>
    </row>
    <row r="45" spans="1:27" s="435" customFormat="1" ht="14.25" customHeight="1" x14ac:dyDescent="0.25">
      <c r="A45" s="765">
        <v>29</v>
      </c>
      <c r="B45" s="766" t="s">
        <v>203</v>
      </c>
      <c r="C45" s="767" t="s">
        <v>34</v>
      </c>
      <c r="D45" s="768">
        <v>1</v>
      </c>
      <c r="E45" s="769">
        <v>0</v>
      </c>
      <c r="F45" s="769">
        <v>138000</v>
      </c>
      <c r="G45" s="770">
        <v>1</v>
      </c>
      <c r="H45" s="770">
        <v>1</v>
      </c>
      <c r="I45" s="771">
        <v>1</v>
      </c>
      <c r="J45" s="772">
        <v>0</v>
      </c>
      <c r="K45" s="772">
        <v>0</v>
      </c>
      <c r="L45" s="772">
        <v>0</v>
      </c>
      <c r="M45" s="771">
        <v>0</v>
      </c>
      <c r="N45" s="773">
        <v>5520</v>
      </c>
      <c r="O45" s="769">
        <v>5760</v>
      </c>
      <c r="P45" s="771">
        <v>138000</v>
      </c>
      <c r="Q45" s="771">
        <f t="shared" si="18"/>
        <v>143520</v>
      </c>
      <c r="R45" s="771">
        <f t="shared" si="18"/>
        <v>149280</v>
      </c>
      <c r="S45" s="774" t="s">
        <v>66</v>
      </c>
      <c r="T45" s="759"/>
      <c r="U45" s="527"/>
      <c r="V45" s="759"/>
      <c r="W45" s="527"/>
      <c r="X45" s="528"/>
      <c r="Y45" s="528"/>
      <c r="Z45" s="746"/>
    </row>
    <row r="46" spans="1:27" ht="15.75" x14ac:dyDescent="0.25">
      <c r="A46" s="862" t="s">
        <v>61</v>
      </c>
      <c r="B46" s="862"/>
      <c r="C46" s="862"/>
      <c r="D46" s="862"/>
      <c r="E46" s="862"/>
      <c r="F46" s="862"/>
      <c r="G46" s="862"/>
      <c r="H46" s="862"/>
      <c r="I46" s="862"/>
      <c r="J46" s="862"/>
      <c r="K46" s="862"/>
      <c r="L46" s="862"/>
      <c r="M46" s="862"/>
      <c r="N46" s="862"/>
      <c r="O46" s="862"/>
      <c r="P46" s="862"/>
      <c r="Q46" s="862"/>
      <c r="R46" s="862"/>
      <c r="S46" s="763"/>
    </row>
    <row r="47" spans="1:27" ht="15.75" customHeight="1" x14ac:dyDescent="0.25">
      <c r="A47" s="419">
        <v>9</v>
      </c>
      <c r="B47" s="863" t="s">
        <v>228</v>
      </c>
      <c r="C47" s="863"/>
      <c r="D47" s="863"/>
      <c r="E47" s="863"/>
      <c r="F47" s="863"/>
      <c r="G47" s="863"/>
      <c r="H47" s="863"/>
      <c r="I47" s="863"/>
      <c r="J47" s="863"/>
      <c r="K47" s="863"/>
      <c r="L47" s="863"/>
      <c r="M47" s="863"/>
      <c r="N47" s="863"/>
      <c r="O47" s="863"/>
      <c r="P47" s="863"/>
      <c r="Q47" s="863"/>
      <c r="R47" s="863"/>
      <c r="S47" s="864"/>
    </row>
    <row r="48" spans="1:27" s="423" customFormat="1" ht="14.25" customHeight="1" x14ac:dyDescent="0.25">
      <c r="A48" s="856" t="s">
        <v>0</v>
      </c>
      <c r="B48" s="420"/>
      <c r="C48" s="845" t="s">
        <v>1</v>
      </c>
      <c r="D48" s="847" t="s">
        <v>2</v>
      </c>
      <c r="E48" s="858" t="s">
        <v>3</v>
      </c>
      <c r="F48" s="858"/>
      <c r="G48" s="860" t="s">
        <v>4</v>
      </c>
      <c r="H48" s="860"/>
      <c r="I48" s="860"/>
      <c r="J48" s="851" t="s">
        <v>5</v>
      </c>
      <c r="K48" s="851"/>
      <c r="L48" s="851"/>
      <c r="M48" s="852" t="s">
        <v>59</v>
      </c>
      <c r="N48" s="852"/>
      <c r="O48" s="852"/>
      <c r="P48" s="853" t="s">
        <v>60</v>
      </c>
      <c r="Q48" s="853"/>
      <c r="R48" s="853"/>
      <c r="S48" s="855" t="s">
        <v>6</v>
      </c>
      <c r="T48" s="755"/>
      <c r="U48" s="755"/>
      <c r="V48" s="755"/>
      <c r="W48" s="755"/>
      <c r="X48" s="756"/>
      <c r="Y48" s="756"/>
      <c r="Z48" s="421"/>
      <c r="AA48" s="422"/>
    </row>
    <row r="49" spans="1:27" s="423" customFormat="1" ht="14.25" customHeight="1" x14ac:dyDescent="0.25">
      <c r="A49" s="856"/>
      <c r="B49" s="424" t="s">
        <v>7</v>
      </c>
      <c r="C49" s="846"/>
      <c r="D49" s="857"/>
      <c r="E49" s="859"/>
      <c r="F49" s="859"/>
      <c r="G49" s="861" t="s">
        <v>8</v>
      </c>
      <c r="H49" s="861"/>
      <c r="I49" s="861"/>
      <c r="J49" s="851" t="s">
        <v>9</v>
      </c>
      <c r="K49" s="851"/>
      <c r="L49" s="851"/>
      <c r="M49" s="850"/>
      <c r="N49" s="850"/>
      <c r="O49" s="850"/>
      <c r="P49" s="854"/>
      <c r="Q49" s="854"/>
      <c r="R49" s="854"/>
      <c r="S49" s="855"/>
      <c r="T49" s="844"/>
      <c r="U49" s="844"/>
      <c r="V49" s="844"/>
      <c r="W49" s="844"/>
      <c r="X49" s="844"/>
      <c r="Y49" s="756"/>
      <c r="Z49" s="421"/>
      <c r="AA49" s="422"/>
    </row>
    <row r="50" spans="1:27" s="423" customFormat="1" ht="14.25" customHeight="1" x14ac:dyDescent="0.25">
      <c r="A50" s="856"/>
      <c r="B50" s="424" t="s">
        <v>11</v>
      </c>
      <c r="C50" s="845" t="s">
        <v>12</v>
      </c>
      <c r="D50" s="847" t="s">
        <v>13</v>
      </c>
      <c r="E50" s="425" t="s">
        <v>2</v>
      </c>
      <c r="F50" s="425" t="s">
        <v>14</v>
      </c>
      <c r="G50" s="849">
        <v>2561</v>
      </c>
      <c r="H50" s="849">
        <v>2562</v>
      </c>
      <c r="I50" s="849">
        <v>2563</v>
      </c>
      <c r="J50" s="849">
        <v>2561</v>
      </c>
      <c r="K50" s="849">
        <v>2562</v>
      </c>
      <c r="L50" s="849">
        <v>2563</v>
      </c>
      <c r="M50" s="849">
        <v>2561</v>
      </c>
      <c r="N50" s="849">
        <v>2562</v>
      </c>
      <c r="O50" s="849">
        <v>2563</v>
      </c>
      <c r="P50" s="849">
        <v>2561</v>
      </c>
      <c r="Q50" s="849">
        <v>2562</v>
      </c>
      <c r="R50" s="849">
        <v>2563</v>
      </c>
      <c r="S50" s="855"/>
      <c r="T50" s="757"/>
      <c r="U50" s="757"/>
      <c r="V50" s="757"/>
      <c r="W50" s="757"/>
      <c r="X50" s="758"/>
      <c r="Y50" s="756"/>
      <c r="Z50" s="421"/>
      <c r="AA50" s="422"/>
    </row>
    <row r="51" spans="1:27" s="423" customFormat="1" ht="14.25" customHeight="1" x14ac:dyDescent="0.25">
      <c r="A51" s="856"/>
      <c r="B51" s="426"/>
      <c r="C51" s="846"/>
      <c r="D51" s="848"/>
      <c r="E51" s="425" t="s">
        <v>20</v>
      </c>
      <c r="F51" s="427" t="s">
        <v>58</v>
      </c>
      <c r="G51" s="850"/>
      <c r="H51" s="850"/>
      <c r="I51" s="850"/>
      <c r="J51" s="850"/>
      <c r="K51" s="850"/>
      <c r="L51" s="850"/>
      <c r="M51" s="850"/>
      <c r="N51" s="850"/>
      <c r="O51" s="850"/>
      <c r="P51" s="850"/>
      <c r="Q51" s="850"/>
      <c r="R51" s="850"/>
      <c r="S51" s="855"/>
      <c r="T51" s="757"/>
      <c r="U51" s="757"/>
      <c r="V51" s="757"/>
      <c r="W51" s="757"/>
      <c r="X51" s="758"/>
      <c r="Y51" s="756"/>
      <c r="Z51" s="421"/>
      <c r="AA51" s="422"/>
    </row>
    <row r="52" spans="1:27" s="435" customFormat="1" ht="14.25" customHeight="1" x14ac:dyDescent="0.25">
      <c r="A52" s="436">
        <v>30</v>
      </c>
      <c r="B52" s="462" t="s">
        <v>53</v>
      </c>
      <c r="C52" s="463" t="s">
        <v>35</v>
      </c>
      <c r="D52" s="460">
        <v>3</v>
      </c>
      <c r="E52" s="460">
        <v>3</v>
      </c>
      <c r="F52" s="445">
        <v>324000</v>
      </c>
      <c r="G52" s="445">
        <v>3</v>
      </c>
      <c r="H52" s="445">
        <v>3</v>
      </c>
      <c r="I52" s="445">
        <v>3</v>
      </c>
      <c r="J52" s="440">
        <v>0</v>
      </c>
      <c r="K52" s="440">
        <v>0</v>
      </c>
      <c r="L52" s="440">
        <v>0</v>
      </c>
      <c r="M52" s="440">
        <v>0</v>
      </c>
      <c r="N52" s="440">
        <v>0</v>
      </c>
      <c r="O52" s="440">
        <v>0</v>
      </c>
      <c r="P52" s="465">
        <f>+F52+M52</f>
        <v>324000</v>
      </c>
      <c r="Q52" s="465">
        <f t="shared" ref="Q52:R52" si="19">+P52+N52</f>
        <v>324000</v>
      </c>
      <c r="R52" s="465">
        <f t="shared" si="19"/>
        <v>324000</v>
      </c>
      <c r="S52" s="742"/>
      <c r="T52" s="759"/>
      <c r="U52" s="759"/>
      <c r="V52" s="759"/>
      <c r="W52" s="759"/>
      <c r="X52" s="528"/>
      <c r="Y52" s="528"/>
      <c r="Z52" s="746"/>
    </row>
    <row r="53" spans="1:27" s="471" customFormat="1" ht="14.25" customHeight="1" x14ac:dyDescent="0.25">
      <c r="A53" s="437"/>
      <c r="B53" s="327"/>
      <c r="C53" s="468"/>
      <c r="D53" s="495">
        <f>SUM(D39:D52)</f>
        <v>8</v>
      </c>
      <c r="E53" s="495">
        <f>SUM(E39:E52)</f>
        <v>6</v>
      </c>
      <c r="F53" s="495"/>
      <c r="G53" s="495">
        <f>SUM(G40:G45,G52)</f>
        <v>8</v>
      </c>
      <c r="H53" s="495">
        <f>SUM(H39:H45,H52)</f>
        <v>8</v>
      </c>
      <c r="I53" s="495">
        <f>SUM(I39:I45,I52)</f>
        <v>8</v>
      </c>
      <c r="J53" s="495">
        <f>SUM(J39:J45)</f>
        <v>0</v>
      </c>
      <c r="K53" s="495">
        <f>SUM(K39:K45)</f>
        <v>0</v>
      </c>
      <c r="L53" s="495">
        <f>SUM(L39:L45)</f>
        <v>0</v>
      </c>
      <c r="M53" s="495"/>
      <c r="N53" s="496"/>
      <c r="O53" s="496"/>
      <c r="P53" s="497"/>
      <c r="Q53" s="497"/>
      <c r="R53" s="497"/>
      <c r="S53" s="743"/>
      <c r="T53" s="751"/>
      <c r="U53" s="751"/>
      <c r="V53" s="751"/>
      <c r="W53" s="751"/>
      <c r="X53" s="752"/>
      <c r="Y53" s="752"/>
      <c r="Z53" s="749"/>
    </row>
    <row r="54" spans="1:27" s="504" customFormat="1" ht="14.25" customHeight="1" x14ac:dyDescent="0.25">
      <c r="A54" s="498" t="s">
        <v>44</v>
      </c>
      <c r="B54" s="499" t="s">
        <v>45</v>
      </c>
      <c r="C54" s="499"/>
      <c r="D54" s="500">
        <f>SUM(D53,D38,D27)</f>
        <v>30</v>
      </c>
      <c r="E54" s="500">
        <f>SUM(E53,E38,E27)</f>
        <v>22</v>
      </c>
      <c r="F54" s="500">
        <f>SUM(F7:F53)</f>
        <v>6258840</v>
      </c>
      <c r="G54" s="500">
        <f>SUM(G27,G38,G53)</f>
        <v>34</v>
      </c>
      <c r="H54" s="500">
        <f t="shared" ref="H54:I54" si="20">SUM(H27,H38,H52,H53)</f>
        <v>39</v>
      </c>
      <c r="I54" s="500">
        <f t="shared" si="20"/>
        <v>39</v>
      </c>
      <c r="J54" s="500">
        <f>SUM(J53,J38,J27)</f>
        <v>0</v>
      </c>
      <c r="K54" s="501" t="s">
        <v>188</v>
      </c>
      <c r="L54" s="500" t="s">
        <v>152</v>
      </c>
      <c r="M54" s="500">
        <f t="shared" ref="M54:R54" si="21">SUM(M7:M53)</f>
        <v>299741</v>
      </c>
      <c r="N54" s="500">
        <f t="shared" si="21"/>
        <v>558582</v>
      </c>
      <c r="O54" s="500">
        <f t="shared" si="21"/>
        <v>218483</v>
      </c>
      <c r="P54" s="500">
        <f t="shared" si="21"/>
        <v>6521381</v>
      </c>
      <c r="Q54" s="500">
        <f t="shared" si="21"/>
        <v>7077402</v>
      </c>
      <c r="R54" s="500">
        <f t="shared" si="21"/>
        <v>7067843</v>
      </c>
      <c r="S54" s="744"/>
      <c r="T54" s="762"/>
      <c r="U54" s="762"/>
      <c r="V54" s="762"/>
      <c r="W54" s="762"/>
      <c r="X54" s="752"/>
      <c r="Y54" s="752"/>
      <c r="Z54" s="502"/>
      <c r="AA54" s="503"/>
    </row>
    <row r="55" spans="1:27" s="504" customFormat="1" ht="14.25" customHeight="1" x14ac:dyDescent="0.25">
      <c r="A55" s="498" t="s">
        <v>46</v>
      </c>
      <c r="B55" s="867" t="s">
        <v>56</v>
      </c>
      <c r="C55" s="867"/>
      <c r="D55" s="867"/>
      <c r="E55" s="867"/>
      <c r="F55" s="867"/>
      <c r="G55" s="867"/>
      <c r="H55" s="867"/>
      <c r="I55" s="867"/>
      <c r="J55" s="867"/>
      <c r="K55" s="867"/>
      <c r="L55" s="867"/>
      <c r="M55" s="867"/>
      <c r="N55" s="867"/>
      <c r="O55" s="867"/>
      <c r="P55" s="505">
        <f>P54*20/100</f>
        <v>1304276.2</v>
      </c>
      <c r="Q55" s="505">
        <f>Q54*20/100</f>
        <v>1415480.4</v>
      </c>
      <c r="R55" s="505">
        <f>R54*20/100</f>
        <v>1413568.6</v>
      </c>
      <c r="S55" s="745"/>
      <c r="T55" s="762"/>
      <c r="U55" s="762"/>
      <c r="V55" s="762"/>
      <c r="W55" s="762"/>
      <c r="X55" s="752"/>
      <c r="Y55" s="752"/>
      <c r="Z55" s="502"/>
      <c r="AA55" s="503"/>
    </row>
    <row r="56" spans="1:27" s="504" customFormat="1" ht="14.25" customHeight="1" x14ac:dyDescent="0.25">
      <c r="A56" s="498" t="s">
        <v>47</v>
      </c>
      <c r="B56" s="867" t="s">
        <v>48</v>
      </c>
      <c r="C56" s="867"/>
      <c r="D56" s="867"/>
      <c r="E56" s="867"/>
      <c r="F56" s="867"/>
      <c r="G56" s="867"/>
      <c r="H56" s="867"/>
      <c r="I56" s="867"/>
      <c r="J56" s="867"/>
      <c r="K56" s="867"/>
      <c r="L56" s="867"/>
      <c r="M56" s="867"/>
      <c r="N56" s="867"/>
      <c r="O56" s="867"/>
      <c r="P56" s="505">
        <f>SUM(P54:P55)</f>
        <v>7825657.2000000002</v>
      </c>
      <c r="Q56" s="505">
        <f>SUM(Q54:Q55)</f>
        <v>8492882.4000000004</v>
      </c>
      <c r="R56" s="505">
        <f>SUM(R54:R55)</f>
        <v>8481411.5999999996</v>
      </c>
      <c r="S56" s="745"/>
      <c r="T56" s="762"/>
      <c r="U56" s="762"/>
      <c r="V56" s="762"/>
      <c r="W56" s="762"/>
      <c r="X56" s="752"/>
      <c r="Y56" s="752"/>
      <c r="Z56" s="502"/>
      <c r="AA56" s="503"/>
    </row>
    <row r="57" spans="1:27" s="504" customFormat="1" ht="14.25" customHeight="1" x14ac:dyDescent="0.25">
      <c r="A57" s="498" t="s">
        <v>49</v>
      </c>
      <c r="B57" s="867" t="s">
        <v>57</v>
      </c>
      <c r="C57" s="867"/>
      <c r="D57" s="867"/>
      <c r="E57" s="867"/>
      <c r="F57" s="867"/>
      <c r="G57" s="867"/>
      <c r="H57" s="867"/>
      <c r="I57" s="867"/>
      <c r="J57" s="867"/>
      <c r="K57" s="867"/>
      <c r="L57" s="867"/>
      <c r="M57" s="867"/>
      <c r="N57" s="867"/>
      <c r="O57" s="867"/>
      <c r="P57" s="506">
        <f>P56/25987500*100</f>
        <v>30.113159018759017</v>
      </c>
      <c r="Q57" s="506">
        <f>Q56/27286875*100</f>
        <v>31.124423005565866</v>
      </c>
      <c r="R57" s="506">
        <f>R56/28651218*100</f>
        <v>29.602272406010798</v>
      </c>
      <c r="S57" s="745"/>
      <c r="T57" s="762"/>
      <c r="U57" s="762"/>
      <c r="V57" s="762"/>
      <c r="W57" s="762"/>
      <c r="X57" s="752"/>
      <c r="Y57" s="752"/>
      <c r="Z57" s="502"/>
      <c r="AA57" s="503"/>
    </row>
    <row r="58" spans="1:27" ht="14.25" customHeight="1" x14ac:dyDescent="0.25">
      <c r="A58" s="868" t="s">
        <v>6</v>
      </c>
      <c r="B58" s="868"/>
      <c r="C58" s="507"/>
      <c r="D58" s="508"/>
      <c r="E58" s="509"/>
      <c r="F58" s="509"/>
      <c r="G58" s="510"/>
      <c r="H58" s="510"/>
      <c r="I58" s="510"/>
      <c r="J58" s="511"/>
      <c r="K58" s="511"/>
      <c r="L58" s="511"/>
      <c r="M58" s="512"/>
      <c r="N58" s="512"/>
      <c r="O58" s="512"/>
      <c r="P58" s="512"/>
      <c r="Q58" s="512"/>
      <c r="R58" s="512"/>
      <c r="S58" s="513"/>
    </row>
    <row r="59" spans="1:27" ht="14.25" customHeight="1" x14ac:dyDescent="0.25">
      <c r="A59" s="514" t="s">
        <v>225</v>
      </c>
      <c r="B59" s="514"/>
      <c r="C59" s="514"/>
      <c r="D59" s="514"/>
      <c r="E59" s="514"/>
      <c r="F59" s="514"/>
      <c r="G59" s="514"/>
      <c r="H59" s="514"/>
      <c r="I59" s="515"/>
      <c r="J59" s="515"/>
      <c r="K59" s="516"/>
      <c r="L59" s="516"/>
      <c r="M59" s="865"/>
      <c r="N59" s="865"/>
      <c r="O59" s="517"/>
      <c r="P59" s="516"/>
      <c r="Q59" s="512"/>
      <c r="R59" s="517"/>
      <c r="S59" s="517"/>
    </row>
    <row r="60" spans="1:27" ht="14.25" customHeight="1" x14ac:dyDescent="0.25">
      <c r="A60" s="514" t="s">
        <v>226</v>
      </c>
      <c r="B60" s="514"/>
      <c r="C60" s="514"/>
      <c r="D60" s="514"/>
      <c r="E60" s="514"/>
      <c r="F60" s="514"/>
      <c r="G60" s="514"/>
      <c r="H60" s="514"/>
      <c r="I60" s="515"/>
      <c r="J60" s="515"/>
      <c r="K60" s="516"/>
      <c r="L60" s="516"/>
      <c r="M60" s="865"/>
      <c r="N60" s="865"/>
      <c r="O60" s="516"/>
      <c r="P60" s="516"/>
      <c r="Q60" s="518"/>
      <c r="R60" s="511"/>
      <c r="S60" s="519"/>
    </row>
    <row r="61" spans="1:27" ht="14.25" customHeight="1" x14ac:dyDescent="0.25">
      <c r="A61" s="514" t="s">
        <v>227</v>
      </c>
      <c r="B61" s="514"/>
      <c r="C61" s="514"/>
      <c r="D61" s="514"/>
      <c r="E61" s="514"/>
      <c r="F61" s="514"/>
      <c r="G61" s="514"/>
      <c r="H61" s="514"/>
      <c r="I61" s="520"/>
      <c r="J61" s="520"/>
      <c r="K61" s="511"/>
      <c r="L61" s="511"/>
      <c r="M61" s="865"/>
      <c r="N61" s="865"/>
      <c r="O61" s="516"/>
      <c r="P61" s="516"/>
      <c r="Q61" s="518"/>
      <c r="R61" s="512"/>
      <c r="S61" s="513"/>
    </row>
    <row r="62" spans="1:27" s="530" customFormat="1" ht="14.25" customHeight="1" x14ac:dyDescent="0.25">
      <c r="A62" s="521"/>
      <c r="B62" s="507"/>
      <c r="C62" s="507"/>
      <c r="D62" s="522"/>
      <c r="E62" s="523"/>
      <c r="F62" s="523"/>
      <c r="G62" s="524"/>
      <c r="H62" s="524"/>
      <c r="I62" s="524"/>
      <c r="J62" s="521"/>
      <c r="K62" s="521"/>
      <c r="L62" s="521"/>
      <c r="M62" s="525"/>
      <c r="N62" s="525" t="s">
        <v>224</v>
      </c>
      <c r="O62" s="525"/>
      <c r="P62" s="525"/>
      <c r="Q62" s="525"/>
      <c r="R62" s="525"/>
      <c r="S62" s="526"/>
      <c r="T62" s="527"/>
      <c r="U62" s="527"/>
      <c r="V62" s="527"/>
      <c r="W62" s="527"/>
      <c r="X62" s="528"/>
      <c r="Y62" s="528"/>
      <c r="Z62" s="528"/>
      <c r="AA62" s="529"/>
    </row>
    <row r="63" spans="1:27" s="530" customFormat="1" ht="14.25" customHeight="1" x14ac:dyDescent="0.25">
      <c r="A63" s="521"/>
      <c r="B63" s="507"/>
      <c r="C63" s="507"/>
      <c r="D63" s="522"/>
      <c r="E63" s="523"/>
      <c r="F63" s="523"/>
      <c r="G63" s="524"/>
      <c r="H63" s="524"/>
      <c r="I63" s="524"/>
      <c r="J63" s="521"/>
      <c r="K63" s="521"/>
      <c r="L63" s="521"/>
      <c r="M63" s="525"/>
      <c r="N63" s="525"/>
      <c r="O63" s="525"/>
      <c r="P63" s="525"/>
      <c r="Q63" s="525"/>
      <c r="R63" s="525"/>
      <c r="S63" s="531"/>
      <c r="T63" s="527"/>
      <c r="U63" s="527"/>
      <c r="V63" s="527"/>
      <c r="W63" s="527"/>
      <c r="X63" s="528"/>
      <c r="Y63" s="528"/>
      <c r="Z63" s="528"/>
      <c r="AA63" s="529"/>
    </row>
    <row r="64" spans="1:27" s="530" customFormat="1" ht="14.25" customHeight="1" x14ac:dyDescent="0.25">
      <c r="A64" s="521"/>
      <c r="B64" s="507"/>
      <c r="C64" s="507"/>
      <c r="D64" s="522"/>
      <c r="E64" s="523"/>
      <c r="F64" s="523"/>
      <c r="G64" s="524"/>
      <c r="H64" s="524"/>
      <c r="I64" s="524"/>
      <c r="J64" s="521"/>
      <c r="K64" s="521"/>
      <c r="L64" s="521"/>
      <c r="M64" s="525"/>
      <c r="N64" s="525"/>
      <c r="O64" s="525"/>
      <c r="P64" s="525"/>
      <c r="Q64" s="525"/>
      <c r="R64" s="525"/>
      <c r="S64" s="526"/>
      <c r="T64" s="527"/>
      <c r="U64" s="527"/>
      <c r="V64" s="527"/>
      <c r="W64" s="527"/>
      <c r="X64" s="528"/>
      <c r="Y64" s="528"/>
      <c r="Z64" s="528"/>
      <c r="AA64" s="529"/>
    </row>
    <row r="65" spans="1:27" s="530" customFormat="1" ht="14.25" customHeight="1" x14ac:dyDescent="0.25">
      <c r="A65" s="521"/>
      <c r="B65" s="507"/>
      <c r="C65" s="507"/>
      <c r="D65" s="522"/>
      <c r="E65" s="523"/>
      <c r="F65" s="523"/>
      <c r="G65" s="524"/>
      <c r="H65" s="524"/>
      <c r="I65" s="524"/>
      <c r="J65" s="521"/>
      <c r="K65" s="521"/>
      <c r="L65" s="521"/>
      <c r="M65" s="525"/>
      <c r="N65" s="525"/>
      <c r="O65" s="525"/>
      <c r="P65" s="525"/>
      <c r="Q65" s="525"/>
      <c r="R65" s="525"/>
      <c r="S65" s="526"/>
      <c r="T65" s="527"/>
      <c r="U65" s="527"/>
      <c r="V65" s="527"/>
      <c r="W65" s="527"/>
      <c r="X65" s="528"/>
      <c r="Y65" s="528"/>
      <c r="Z65" s="528"/>
      <c r="AA65" s="529"/>
    </row>
    <row r="66" spans="1:27" s="530" customFormat="1" ht="14.25" customHeight="1" x14ac:dyDescent="0.25">
      <c r="A66" s="521"/>
      <c r="B66" s="507"/>
      <c r="C66" s="507"/>
      <c r="D66" s="522"/>
      <c r="E66" s="523"/>
      <c r="F66" s="523"/>
      <c r="G66" s="524"/>
      <c r="H66" s="524"/>
      <c r="I66" s="524"/>
      <c r="J66" s="521"/>
      <c r="K66" s="521"/>
      <c r="L66" s="521"/>
      <c r="M66" s="525"/>
      <c r="N66" s="525"/>
      <c r="O66" s="525"/>
      <c r="P66" s="525"/>
      <c r="Q66" s="525"/>
      <c r="R66" s="525"/>
      <c r="S66" s="526"/>
      <c r="T66" s="527"/>
      <c r="U66" s="527"/>
      <c r="V66" s="527"/>
      <c r="W66" s="527"/>
      <c r="X66" s="528"/>
      <c r="Y66" s="528"/>
      <c r="Z66" s="528"/>
      <c r="AA66" s="529"/>
    </row>
    <row r="67" spans="1:27" s="530" customFormat="1" ht="14.25" customHeight="1" x14ac:dyDescent="0.25">
      <c r="A67" s="521"/>
      <c r="B67" s="507"/>
      <c r="C67" s="507"/>
      <c r="D67" s="522"/>
      <c r="E67" s="523"/>
      <c r="F67" s="523"/>
      <c r="G67" s="524"/>
      <c r="H67" s="524"/>
      <c r="I67" s="524"/>
      <c r="J67" s="521"/>
      <c r="K67" s="521"/>
      <c r="L67" s="521"/>
      <c r="M67" s="525"/>
      <c r="N67" s="525"/>
      <c r="O67" s="525"/>
      <c r="P67" s="525"/>
      <c r="Q67" s="525"/>
      <c r="R67" s="525"/>
      <c r="S67" s="526"/>
      <c r="T67" s="527"/>
      <c r="U67" s="527"/>
      <c r="V67" s="527"/>
      <c r="W67" s="527"/>
      <c r="X67" s="528"/>
      <c r="Y67" s="528"/>
      <c r="Z67" s="528"/>
      <c r="AA67" s="529"/>
    </row>
    <row r="68" spans="1:27" s="530" customFormat="1" ht="14.25" customHeight="1" x14ac:dyDescent="0.25">
      <c r="A68" s="532"/>
      <c r="B68" s="507"/>
      <c r="C68" s="507"/>
      <c r="D68" s="522"/>
      <c r="E68" s="523"/>
      <c r="F68" s="523"/>
      <c r="G68" s="524"/>
      <c r="H68" s="524"/>
      <c r="I68" s="524"/>
      <c r="J68" s="521"/>
      <c r="K68" s="521"/>
      <c r="L68" s="521"/>
      <c r="M68" s="525"/>
      <c r="N68" s="525"/>
      <c r="O68" s="525"/>
      <c r="P68" s="525"/>
      <c r="Q68" s="525"/>
      <c r="R68" s="525"/>
      <c r="S68" s="526"/>
      <c r="T68" s="527"/>
      <c r="U68" s="527"/>
      <c r="V68" s="527"/>
      <c r="W68" s="527"/>
      <c r="X68" s="528"/>
      <c r="Y68" s="528"/>
      <c r="Z68" s="528"/>
      <c r="AA68" s="529"/>
    </row>
    <row r="69" spans="1:27" s="530" customFormat="1" ht="14.25" customHeight="1" x14ac:dyDescent="0.25">
      <c r="A69" s="521"/>
      <c r="B69" s="507"/>
      <c r="C69" s="507"/>
      <c r="D69" s="522"/>
      <c r="E69" s="523"/>
      <c r="F69" s="523"/>
      <c r="G69" s="524"/>
      <c r="H69" s="524"/>
      <c r="I69" s="524"/>
      <c r="J69" s="521"/>
      <c r="K69" s="521"/>
      <c r="L69" s="521"/>
      <c r="M69" s="525"/>
      <c r="N69" s="525"/>
      <c r="O69" s="525"/>
      <c r="P69" s="525"/>
      <c r="Q69" s="525"/>
      <c r="R69" s="525"/>
      <c r="S69" s="526"/>
      <c r="T69" s="527"/>
      <c r="U69" s="527"/>
      <c r="V69" s="527"/>
      <c r="W69" s="527"/>
      <c r="X69" s="528"/>
      <c r="Y69" s="528"/>
      <c r="Z69" s="528"/>
      <c r="AA69" s="529"/>
    </row>
    <row r="70" spans="1:27" s="530" customFormat="1" ht="14.25" customHeight="1" x14ac:dyDescent="0.25">
      <c r="A70" s="521"/>
      <c r="B70" s="507"/>
      <c r="C70" s="507"/>
      <c r="D70" s="522"/>
      <c r="E70" s="523"/>
      <c r="F70" s="523"/>
      <c r="G70" s="524"/>
      <c r="H70" s="524"/>
      <c r="I70" s="524"/>
      <c r="J70" s="521"/>
      <c r="K70" s="521"/>
      <c r="L70" s="521"/>
      <c r="M70" s="525"/>
      <c r="N70" s="525"/>
      <c r="O70" s="525"/>
      <c r="P70" s="525"/>
      <c r="Q70" s="525"/>
      <c r="R70" s="525"/>
      <c r="S70" s="526"/>
      <c r="T70" s="527"/>
      <c r="U70" s="527"/>
      <c r="V70" s="527"/>
      <c r="W70" s="527"/>
      <c r="X70" s="528"/>
      <c r="Y70" s="528"/>
      <c r="Z70" s="528"/>
      <c r="AA70" s="529"/>
    </row>
    <row r="71" spans="1:27" s="530" customFormat="1" ht="14.25" customHeight="1" x14ac:dyDescent="0.25">
      <c r="A71" s="521"/>
      <c r="B71" s="507"/>
      <c r="C71" s="507"/>
      <c r="D71" s="522"/>
      <c r="E71" s="523"/>
      <c r="F71" s="523"/>
      <c r="G71" s="524"/>
      <c r="H71" s="524"/>
      <c r="I71" s="524"/>
      <c r="J71" s="521"/>
      <c r="K71" s="521"/>
      <c r="L71" s="521"/>
      <c r="M71" s="525"/>
      <c r="N71" s="525"/>
      <c r="O71" s="525"/>
      <c r="P71" s="525"/>
      <c r="Q71" s="525"/>
      <c r="R71" s="525"/>
      <c r="S71" s="526"/>
      <c r="T71" s="527"/>
      <c r="U71" s="527"/>
      <c r="V71" s="527"/>
      <c r="W71" s="527"/>
      <c r="X71" s="528"/>
      <c r="Y71" s="528"/>
      <c r="Z71" s="528"/>
      <c r="AA71" s="529"/>
    </row>
    <row r="72" spans="1:27" s="530" customFormat="1" ht="14.25" customHeight="1" x14ac:dyDescent="0.25">
      <c r="A72" s="521"/>
      <c r="B72" s="507"/>
      <c r="C72" s="507"/>
      <c r="D72" s="522"/>
      <c r="E72" s="523"/>
      <c r="F72" s="523"/>
      <c r="G72" s="524"/>
      <c r="H72" s="524"/>
      <c r="I72" s="524"/>
      <c r="J72" s="521"/>
      <c r="K72" s="521"/>
      <c r="L72" s="521"/>
      <c r="M72" s="525"/>
      <c r="N72" s="525"/>
      <c r="O72" s="525"/>
      <c r="P72" s="525"/>
      <c r="Q72" s="525"/>
      <c r="R72" s="525"/>
      <c r="S72" s="526"/>
      <c r="T72" s="527"/>
      <c r="U72" s="527"/>
      <c r="V72" s="527"/>
      <c r="W72" s="527"/>
      <c r="X72" s="528"/>
      <c r="Y72" s="528"/>
      <c r="Z72" s="528"/>
      <c r="AA72" s="529"/>
    </row>
    <row r="73" spans="1:27" s="530" customFormat="1" ht="14.25" customHeight="1" x14ac:dyDescent="0.25">
      <c r="A73" s="521"/>
      <c r="B73" s="507"/>
      <c r="C73" s="507"/>
      <c r="D73" s="522"/>
      <c r="E73" s="523"/>
      <c r="F73" s="523"/>
      <c r="G73" s="524"/>
      <c r="H73" s="524"/>
      <c r="I73" s="524"/>
      <c r="J73" s="521"/>
      <c r="K73" s="521"/>
      <c r="L73" s="521"/>
      <c r="M73" s="525"/>
      <c r="N73" s="525"/>
      <c r="O73" s="525"/>
      <c r="P73" s="525"/>
      <c r="Q73" s="525"/>
      <c r="R73" s="525"/>
      <c r="S73" s="526"/>
      <c r="T73" s="527"/>
      <c r="U73" s="527"/>
      <c r="V73" s="527"/>
      <c r="W73" s="527"/>
      <c r="X73" s="528"/>
      <c r="Y73" s="528"/>
      <c r="Z73" s="528"/>
      <c r="AA73" s="529"/>
    </row>
    <row r="74" spans="1:27" s="530" customFormat="1" ht="14.25" customHeight="1" x14ac:dyDescent="0.25">
      <c r="A74" s="521"/>
      <c r="B74" s="507"/>
      <c r="C74" s="507"/>
      <c r="D74" s="522"/>
      <c r="E74" s="523"/>
      <c r="F74" s="523"/>
      <c r="G74" s="524"/>
      <c r="H74" s="524"/>
      <c r="I74" s="524"/>
      <c r="J74" s="521"/>
      <c r="K74" s="521"/>
      <c r="L74" s="521"/>
      <c r="M74" s="525"/>
      <c r="N74" s="525"/>
      <c r="O74" s="525"/>
      <c r="P74" s="525"/>
      <c r="Q74" s="525"/>
      <c r="R74" s="525"/>
      <c r="S74" s="526"/>
      <c r="T74" s="527"/>
      <c r="U74" s="527"/>
      <c r="V74" s="527"/>
      <c r="W74" s="527"/>
      <c r="X74" s="528"/>
      <c r="Y74" s="528"/>
      <c r="Z74" s="528"/>
      <c r="AA74" s="529"/>
    </row>
    <row r="75" spans="1:27" s="530" customFormat="1" ht="14.25" customHeight="1" x14ac:dyDescent="0.25">
      <c r="A75" s="521"/>
      <c r="B75" s="507"/>
      <c r="C75" s="507"/>
      <c r="D75" s="522"/>
      <c r="E75" s="523"/>
      <c r="F75" s="523"/>
      <c r="G75" s="524"/>
      <c r="H75" s="524"/>
      <c r="I75" s="524"/>
      <c r="J75" s="521"/>
      <c r="K75" s="521"/>
      <c r="L75" s="521"/>
      <c r="M75" s="525"/>
      <c r="N75" s="525"/>
      <c r="O75" s="525"/>
      <c r="P75" s="525"/>
      <c r="Q75" s="525"/>
      <c r="R75" s="525"/>
      <c r="S75" s="526"/>
      <c r="T75" s="527"/>
      <c r="U75" s="527"/>
      <c r="V75" s="527"/>
      <c r="W75" s="527"/>
      <c r="X75" s="528"/>
      <c r="Y75" s="528"/>
      <c r="Z75" s="528"/>
      <c r="AA75" s="529"/>
    </row>
    <row r="76" spans="1:27" s="530" customFormat="1" ht="14.25" customHeight="1" x14ac:dyDescent="0.25">
      <c r="A76" s="521"/>
      <c r="B76" s="507"/>
      <c r="C76" s="507"/>
      <c r="D76" s="522"/>
      <c r="E76" s="523"/>
      <c r="F76" s="523"/>
      <c r="G76" s="524"/>
      <c r="H76" s="524"/>
      <c r="I76" s="524"/>
      <c r="J76" s="521"/>
      <c r="K76" s="521"/>
      <c r="L76" s="521"/>
      <c r="M76" s="525"/>
      <c r="N76" s="525"/>
      <c r="O76" s="525"/>
      <c r="P76" s="525"/>
      <c r="Q76" s="525"/>
      <c r="R76" s="525"/>
      <c r="S76" s="526"/>
      <c r="T76" s="527"/>
      <c r="U76" s="527"/>
      <c r="V76" s="527"/>
      <c r="W76" s="527"/>
      <c r="X76" s="528"/>
      <c r="Y76" s="528"/>
      <c r="Z76" s="528"/>
      <c r="AA76" s="529"/>
    </row>
    <row r="77" spans="1:27" s="530" customFormat="1" ht="14.25" customHeight="1" x14ac:dyDescent="0.25">
      <c r="A77" s="521"/>
      <c r="B77" s="507"/>
      <c r="C77" s="507"/>
      <c r="D77" s="522"/>
      <c r="E77" s="523"/>
      <c r="F77" s="523"/>
      <c r="G77" s="524"/>
      <c r="H77" s="524"/>
      <c r="I77" s="524"/>
      <c r="J77" s="521"/>
      <c r="K77" s="521"/>
      <c r="L77" s="521"/>
      <c r="M77" s="525"/>
      <c r="N77" s="525"/>
      <c r="O77" s="525"/>
      <c r="P77" s="525"/>
      <c r="Q77" s="525"/>
      <c r="R77" s="525"/>
      <c r="S77" s="526"/>
      <c r="T77" s="527"/>
      <c r="U77" s="527"/>
      <c r="V77" s="527"/>
      <c r="W77" s="527"/>
      <c r="X77" s="528"/>
      <c r="Y77" s="528"/>
      <c r="Z77" s="528"/>
      <c r="AA77" s="529"/>
    </row>
    <row r="78" spans="1:27" s="530" customFormat="1" ht="14.25" customHeight="1" x14ac:dyDescent="0.25">
      <c r="A78" s="521"/>
      <c r="B78" s="507"/>
      <c r="C78" s="507"/>
      <c r="D78" s="522"/>
      <c r="E78" s="523"/>
      <c r="F78" s="523"/>
      <c r="G78" s="524"/>
      <c r="H78" s="524"/>
      <c r="I78" s="524"/>
      <c r="J78" s="521"/>
      <c r="K78" s="521"/>
      <c r="L78" s="521"/>
      <c r="M78" s="525"/>
      <c r="N78" s="525"/>
      <c r="O78" s="525"/>
      <c r="P78" s="525"/>
      <c r="Q78" s="525"/>
      <c r="R78" s="525"/>
      <c r="S78" s="526"/>
      <c r="T78" s="527"/>
      <c r="U78" s="527"/>
      <c r="V78" s="527"/>
      <c r="W78" s="527"/>
      <c r="X78" s="528"/>
      <c r="Y78" s="528"/>
      <c r="Z78" s="528"/>
      <c r="AA78" s="529"/>
    </row>
    <row r="79" spans="1:27" s="530" customFormat="1" ht="14.25" customHeight="1" x14ac:dyDescent="0.25">
      <c r="A79" s="866"/>
      <c r="B79" s="866"/>
      <c r="C79" s="866"/>
      <c r="D79" s="522"/>
      <c r="E79" s="523"/>
      <c r="F79" s="523"/>
      <c r="G79" s="524"/>
      <c r="H79" s="524"/>
      <c r="I79" s="524"/>
      <c r="J79" s="521"/>
      <c r="K79" s="521"/>
      <c r="L79" s="521"/>
      <c r="M79" s="525"/>
      <c r="N79" s="525"/>
      <c r="O79" s="525"/>
      <c r="P79" s="525"/>
      <c r="Q79" s="525"/>
      <c r="R79" s="525"/>
      <c r="S79" s="526"/>
      <c r="T79" s="527"/>
      <c r="U79" s="527"/>
      <c r="V79" s="527"/>
      <c r="W79" s="527"/>
      <c r="X79" s="528"/>
      <c r="Y79" s="528"/>
      <c r="Z79" s="528"/>
      <c r="AA79" s="529"/>
    </row>
    <row r="80" spans="1:27" s="530" customFormat="1" ht="14.25" customHeight="1" x14ac:dyDescent="0.25">
      <c r="A80" s="521"/>
      <c r="B80" s="507"/>
      <c r="C80" s="507"/>
      <c r="D80" s="522"/>
      <c r="E80" s="523"/>
      <c r="F80" s="523"/>
      <c r="G80" s="524"/>
      <c r="H80" s="524"/>
      <c r="I80" s="524"/>
      <c r="J80" s="521"/>
      <c r="K80" s="521"/>
      <c r="L80" s="521"/>
      <c r="M80" s="525"/>
      <c r="N80" s="525"/>
      <c r="O80" s="525"/>
      <c r="P80" s="525"/>
      <c r="Q80" s="525"/>
      <c r="R80" s="525"/>
      <c r="S80" s="526"/>
      <c r="T80" s="527"/>
      <c r="U80" s="527"/>
      <c r="V80" s="527"/>
      <c r="W80" s="527"/>
      <c r="X80" s="528"/>
      <c r="Y80" s="528"/>
      <c r="Z80" s="528"/>
      <c r="AA80" s="529"/>
    </row>
    <row r="81" spans="1:27" s="530" customFormat="1" ht="14.25" customHeight="1" x14ac:dyDescent="0.25">
      <c r="A81" s="521"/>
      <c r="B81" s="507"/>
      <c r="C81" s="507"/>
      <c r="D81" s="522"/>
      <c r="E81" s="523"/>
      <c r="F81" s="523"/>
      <c r="G81" s="524"/>
      <c r="H81" s="524"/>
      <c r="I81" s="524"/>
      <c r="J81" s="521"/>
      <c r="K81" s="521"/>
      <c r="L81" s="521"/>
      <c r="M81" s="525"/>
      <c r="N81" s="525"/>
      <c r="O81" s="525"/>
      <c r="P81" s="525"/>
      <c r="Q81" s="525"/>
      <c r="R81" s="525"/>
      <c r="S81" s="526"/>
      <c r="T81" s="527"/>
      <c r="U81" s="527"/>
      <c r="V81" s="527"/>
      <c r="W81" s="527"/>
      <c r="X81" s="528"/>
      <c r="Y81" s="528"/>
      <c r="Z81" s="528"/>
      <c r="AA81" s="529"/>
    </row>
    <row r="82" spans="1:27" s="530" customFormat="1" ht="14.25" customHeight="1" x14ac:dyDescent="0.25">
      <c r="A82" s="521"/>
      <c r="B82" s="507"/>
      <c r="C82" s="507"/>
      <c r="D82" s="522"/>
      <c r="E82" s="523"/>
      <c r="F82" s="523"/>
      <c r="G82" s="524"/>
      <c r="H82" s="524"/>
      <c r="I82" s="524"/>
      <c r="J82" s="521"/>
      <c r="K82" s="521"/>
      <c r="L82" s="521"/>
      <c r="M82" s="525"/>
      <c r="N82" s="525"/>
      <c r="O82" s="525"/>
      <c r="P82" s="525"/>
      <c r="Q82" s="525"/>
      <c r="R82" s="525"/>
      <c r="S82" s="526"/>
      <c r="T82" s="527"/>
      <c r="U82" s="527"/>
      <c r="V82" s="527"/>
      <c r="W82" s="527"/>
      <c r="X82" s="528"/>
      <c r="Y82" s="528"/>
      <c r="Z82" s="528"/>
      <c r="AA82" s="529"/>
    </row>
    <row r="83" spans="1:27" s="530" customFormat="1" ht="14.25" customHeight="1" x14ac:dyDescent="0.25">
      <c r="A83" s="521"/>
      <c r="B83" s="507"/>
      <c r="C83" s="507"/>
      <c r="D83" s="522"/>
      <c r="E83" s="523"/>
      <c r="F83" s="523"/>
      <c r="G83" s="524"/>
      <c r="H83" s="524"/>
      <c r="I83" s="524"/>
      <c r="J83" s="521"/>
      <c r="K83" s="521"/>
      <c r="L83" s="521"/>
      <c r="M83" s="525"/>
      <c r="N83" s="525"/>
      <c r="O83" s="525"/>
      <c r="P83" s="525"/>
      <c r="Q83" s="525"/>
      <c r="R83" s="525"/>
      <c r="S83" s="526"/>
      <c r="T83" s="527"/>
      <c r="U83" s="527"/>
      <c r="V83" s="527"/>
      <c r="W83" s="527"/>
      <c r="X83" s="528"/>
      <c r="Y83" s="528"/>
      <c r="Z83" s="528"/>
      <c r="AA83" s="529"/>
    </row>
    <row r="84" spans="1:27" s="530" customFormat="1" ht="14.25" customHeight="1" x14ac:dyDescent="0.25">
      <c r="A84" s="521"/>
      <c r="B84" s="507"/>
      <c r="C84" s="507"/>
      <c r="D84" s="522"/>
      <c r="E84" s="523"/>
      <c r="F84" s="523"/>
      <c r="G84" s="524"/>
      <c r="H84" s="524"/>
      <c r="I84" s="524"/>
      <c r="J84" s="521"/>
      <c r="K84" s="521"/>
      <c r="L84" s="521"/>
      <c r="M84" s="525"/>
      <c r="N84" s="525"/>
      <c r="O84" s="525"/>
      <c r="P84" s="525"/>
      <c r="Q84" s="525"/>
      <c r="R84" s="525"/>
      <c r="S84" s="526"/>
      <c r="T84" s="527"/>
      <c r="U84" s="527"/>
      <c r="V84" s="527"/>
      <c r="W84" s="527"/>
      <c r="X84" s="528"/>
      <c r="Y84" s="528"/>
      <c r="Z84" s="528"/>
      <c r="AA84" s="529"/>
    </row>
    <row r="85" spans="1:27" s="530" customFormat="1" ht="14.25" customHeight="1" x14ac:dyDescent="0.25">
      <c r="A85" s="521"/>
      <c r="B85" s="507"/>
      <c r="C85" s="507"/>
      <c r="D85" s="522"/>
      <c r="E85" s="523"/>
      <c r="F85" s="523"/>
      <c r="G85" s="524"/>
      <c r="H85" s="524"/>
      <c r="I85" s="524"/>
      <c r="J85" s="521"/>
      <c r="K85" s="521"/>
      <c r="L85" s="521"/>
      <c r="M85" s="525"/>
      <c r="N85" s="525"/>
      <c r="O85" s="525"/>
      <c r="P85" s="525"/>
      <c r="Q85" s="525"/>
      <c r="R85" s="525"/>
      <c r="S85" s="526"/>
      <c r="T85" s="527"/>
      <c r="U85" s="527"/>
      <c r="V85" s="527"/>
      <c r="W85" s="527"/>
      <c r="X85" s="528"/>
      <c r="Y85" s="528"/>
      <c r="Z85" s="528"/>
      <c r="AA85" s="529"/>
    </row>
    <row r="86" spans="1:27" s="530" customFormat="1" ht="14.25" customHeight="1" x14ac:dyDescent="0.25">
      <c r="A86" s="521"/>
      <c r="B86" s="507"/>
      <c r="C86" s="507"/>
      <c r="D86" s="522"/>
      <c r="E86" s="523"/>
      <c r="F86" s="523"/>
      <c r="G86" s="524"/>
      <c r="H86" s="524"/>
      <c r="I86" s="524"/>
      <c r="J86" s="521"/>
      <c r="K86" s="521"/>
      <c r="L86" s="521"/>
      <c r="M86" s="525"/>
      <c r="N86" s="525"/>
      <c r="O86" s="525"/>
      <c r="P86" s="525"/>
      <c r="Q86" s="525"/>
      <c r="R86" s="525"/>
      <c r="S86" s="526"/>
      <c r="T86" s="527"/>
      <c r="U86" s="527"/>
      <c r="V86" s="527"/>
      <c r="W86" s="527"/>
      <c r="X86" s="528"/>
      <c r="Y86" s="528"/>
      <c r="Z86" s="528"/>
      <c r="AA86" s="529"/>
    </row>
    <row r="87" spans="1:27" s="530" customFormat="1" ht="14.25" customHeight="1" x14ac:dyDescent="0.25">
      <c r="A87" s="521"/>
      <c r="B87" s="507"/>
      <c r="C87" s="507"/>
      <c r="D87" s="522"/>
      <c r="E87" s="523"/>
      <c r="F87" s="523"/>
      <c r="G87" s="524"/>
      <c r="H87" s="524"/>
      <c r="I87" s="524"/>
      <c r="J87" s="521"/>
      <c r="K87" s="521"/>
      <c r="L87" s="521"/>
      <c r="M87" s="525"/>
      <c r="N87" s="525"/>
      <c r="O87" s="525"/>
      <c r="P87" s="525"/>
      <c r="Q87" s="525"/>
      <c r="R87" s="525"/>
      <c r="S87" s="526"/>
      <c r="T87" s="527"/>
      <c r="U87" s="527"/>
      <c r="V87" s="527"/>
      <c r="W87" s="527"/>
      <c r="X87" s="528"/>
      <c r="Y87" s="528"/>
      <c r="Z87" s="528"/>
      <c r="AA87" s="529"/>
    </row>
    <row r="88" spans="1:27" s="530" customFormat="1" ht="14.25" customHeight="1" x14ac:dyDescent="0.25">
      <c r="A88" s="521"/>
      <c r="B88" s="507"/>
      <c r="C88" s="507"/>
      <c r="D88" s="522"/>
      <c r="E88" s="523"/>
      <c r="F88" s="523"/>
      <c r="G88" s="524"/>
      <c r="H88" s="524"/>
      <c r="I88" s="524"/>
      <c r="J88" s="521"/>
      <c r="K88" s="521"/>
      <c r="L88" s="521"/>
      <c r="M88" s="525"/>
      <c r="N88" s="525"/>
      <c r="O88" s="525"/>
      <c r="P88" s="525"/>
      <c r="Q88" s="525"/>
      <c r="R88" s="525"/>
      <c r="S88" s="526"/>
      <c r="T88" s="527"/>
      <c r="U88" s="527"/>
      <c r="V88" s="527"/>
      <c r="W88" s="527"/>
      <c r="X88" s="528"/>
      <c r="Y88" s="528"/>
      <c r="Z88" s="528"/>
      <c r="AA88" s="529"/>
    </row>
    <row r="89" spans="1:27" s="530" customFormat="1" ht="14.25" customHeight="1" x14ac:dyDescent="0.25">
      <c r="A89" s="521"/>
      <c r="B89" s="507"/>
      <c r="C89" s="507"/>
      <c r="D89" s="522"/>
      <c r="E89" s="523"/>
      <c r="F89" s="523"/>
      <c r="G89" s="524"/>
      <c r="H89" s="524"/>
      <c r="I89" s="524"/>
      <c r="J89" s="521"/>
      <c r="K89" s="521"/>
      <c r="L89" s="521"/>
      <c r="M89" s="525"/>
      <c r="N89" s="525"/>
      <c r="O89" s="525"/>
      <c r="P89" s="525"/>
      <c r="Q89" s="525"/>
      <c r="R89" s="525"/>
      <c r="S89" s="526"/>
      <c r="T89" s="527"/>
      <c r="U89" s="527"/>
      <c r="V89" s="527"/>
      <c r="W89" s="527"/>
      <c r="X89" s="528"/>
      <c r="Y89" s="528"/>
      <c r="Z89" s="528"/>
      <c r="AA89" s="529"/>
    </row>
    <row r="90" spans="1:27" s="530" customFormat="1" ht="14.25" customHeight="1" x14ac:dyDescent="0.25">
      <c r="A90" s="521"/>
      <c r="B90" s="507"/>
      <c r="C90" s="507"/>
      <c r="D90" s="522"/>
      <c r="E90" s="523"/>
      <c r="F90" s="523"/>
      <c r="G90" s="524"/>
      <c r="H90" s="524"/>
      <c r="I90" s="524"/>
      <c r="J90" s="521"/>
      <c r="K90" s="521"/>
      <c r="L90" s="521"/>
      <c r="M90" s="525"/>
      <c r="N90" s="525"/>
      <c r="O90" s="525"/>
      <c r="P90" s="525"/>
      <c r="Q90" s="525"/>
      <c r="R90" s="525"/>
      <c r="S90" s="526"/>
      <c r="T90" s="527"/>
      <c r="U90" s="527"/>
      <c r="V90" s="527"/>
      <c r="W90" s="527"/>
      <c r="X90" s="528"/>
      <c r="Y90" s="528"/>
      <c r="Z90" s="528"/>
      <c r="AA90" s="529"/>
    </row>
    <row r="91" spans="1:27" s="530" customFormat="1" ht="14.25" customHeight="1" x14ac:dyDescent="0.25">
      <c r="A91" s="521"/>
      <c r="B91" s="507"/>
      <c r="C91" s="507"/>
      <c r="D91" s="522"/>
      <c r="E91" s="523"/>
      <c r="F91" s="523"/>
      <c r="G91" s="524"/>
      <c r="H91" s="524"/>
      <c r="I91" s="524"/>
      <c r="J91" s="521"/>
      <c r="K91" s="521"/>
      <c r="L91" s="521"/>
      <c r="M91" s="525"/>
      <c r="N91" s="525"/>
      <c r="O91" s="525"/>
      <c r="P91" s="525"/>
      <c r="Q91" s="525"/>
      <c r="R91" s="525"/>
      <c r="S91" s="526"/>
      <c r="T91" s="527"/>
      <c r="U91" s="527"/>
      <c r="V91" s="527"/>
      <c r="W91" s="527"/>
      <c r="X91" s="528"/>
      <c r="Y91" s="528"/>
      <c r="Z91" s="528"/>
      <c r="AA91" s="529"/>
    </row>
    <row r="92" spans="1:27" s="530" customFormat="1" ht="14.25" customHeight="1" x14ac:dyDescent="0.25">
      <c r="A92" s="521"/>
      <c r="B92" s="507"/>
      <c r="C92" s="507"/>
      <c r="D92" s="522"/>
      <c r="E92" s="523"/>
      <c r="F92" s="523"/>
      <c r="G92" s="524"/>
      <c r="H92" s="524"/>
      <c r="I92" s="524"/>
      <c r="J92" s="521"/>
      <c r="K92" s="521"/>
      <c r="L92" s="521"/>
      <c r="M92" s="525"/>
      <c r="N92" s="525"/>
      <c r="O92" s="525"/>
      <c r="P92" s="525"/>
      <c r="Q92" s="525"/>
      <c r="R92" s="525"/>
      <c r="S92" s="526"/>
      <c r="T92" s="527"/>
      <c r="U92" s="527"/>
      <c r="V92" s="527"/>
      <c r="W92" s="527"/>
      <c r="X92" s="528"/>
      <c r="Y92" s="528"/>
      <c r="Z92" s="528"/>
      <c r="AA92" s="529"/>
    </row>
    <row r="93" spans="1:27" s="530" customFormat="1" ht="14.25" customHeight="1" x14ac:dyDescent="0.25">
      <c r="A93" s="521"/>
      <c r="B93" s="507"/>
      <c r="C93" s="507"/>
      <c r="D93" s="522"/>
      <c r="E93" s="523"/>
      <c r="F93" s="523"/>
      <c r="G93" s="524"/>
      <c r="H93" s="524"/>
      <c r="I93" s="524"/>
      <c r="J93" s="521"/>
      <c r="K93" s="521"/>
      <c r="L93" s="521"/>
      <c r="M93" s="525"/>
      <c r="N93" s="525"/>
      <c r="O93" s="525"/>
      <c r="P93" s="525"/>
      <c r="Q93" s="525"/>
      <c r="R93" s="525"/>
      <c r="S93" s="526"/>
      <c r="T93" s="527"/>
      <c r="U93" s="527"/>
      <c r="V93" s="527"/>
      <c r="W93" s="527"/>
      <c r="X93" s="528"/>
      <c r="Y93" s="528"/>
      <c r="Z93" s="528"/>
      <c r="AA93" s="529"/>
    </row>
    <row r="94" spans="1:27" s="530" customFormat="1" ht="14.25" customHeight="1" x14ac:dyDescent="0.25">
      <c r="A94" s="521"/>
      <c r="B94" s="507"/>
      <c r="C94" s="507"/>
      <c r="D94" s="522"/>
      <c r="E94" s="523"/>
      <c r="F94" s="523"/>
      <c r="G94" s="524"/>
      <c r="H94" s="524"/>
      <c r="I94" s="524"/>
      <c r="J94" s="521"/>
      <c r="K94" s="521"/>
      <c r="L94" s="521"/>
      <c r="M94" s="525"/>
      <c r="N94" s="525"/>
      <c r="O94" s="525"/>
      <c r="P94" s="525"/>
      <c r="Q94" s="525"/>
      <c r="R94" s="525"/>
      <c r="S94" s="526"/>
      <c r="T94" s="527"/>
      <c r="U94" s="527"/>
      <c r="V94" s="527"/>
      <c r="W94" s="527"/>
      <c r="X94" s="528"/>
      <c r="Y94" s="528"/>
      <c r="Z94" s="528"/>
      <c r="AA94" s="529"/>
    </row>
    <row r="95" spans="1:27" s="530" customFormat="1" ht="14.25" customHeight="1" x14ac:dyDescent="0.25">
      <c r="A95" s="521"/>
      <c r="B95" s="507"/>
      <c r="C95" s="507"/>
      <c r="D95" s="522"/>
      <c r="E95" s="523"/>
      <c r="F95" s="523"/>
      <c r="G95" s="524"/>
      <c r="H95" s="524"/>
      <c r="I95" s="524"/>
      <c r="J95" s="521"/>
      <c r="K95" s="521"/>
      <c r="L95" s="521"/>
      <c r="M95" s="525"/>
      <c r="N95" s="525"/>
      <c r="O95" s="525"/>
      <c r="P95" s="525"/>
      <c r="Q95" s="525"/>
      <c r="R95" s="525"/>
      <c r="S95" s="526"/>
      <c r="T95" s="527"/>
      <c r="U95" s="527"/>
      <c r="V95" s="527"/>
      <c r="W95" s="527"/>
      <c r="X95" s="528"/>
      <c r="Y95" s="528"/>
      <c r="Z95" s="528"/>
      <c r="AA95" s="529"/>
    </row>
    <row r="96" spans="1:27" s="530" customFormat="1" ht="14.25" customHeight="1" x14ac:dyDescent="0.25">
      <c r="A96" s="521"/>
      <c r="B96" s="507"/>
      <c r="C96" s="507"/>
      <c r="D96" s="522"/>
      <c r="E96" s="523"/>
      <c r="F96" s="523"/>
      <c r="G96" s="524"/>
      <c r="H96" s="524"/>
      <c r="I96" s="524"/>
      <c r="J96" s="521"/>
      <c r="K96" s="521"/>
      <c r="L96" s="521"/>
      <c r="M96" s="525"/>
      <c r="N96" s="525"/>
      <c r="O96" s="525"/>
      <c r="P96" s="525"/>
      <c r="Q96" s="525"/>
      <c r="R96" s="525"/>
      <c r="S96" s="526"/>
      <c r="T96" s="527"/>
      <c r="U96" s="527"/>
      <c r="V96" s="527"/>
      <c r="W96" s="527"/>
      <c r="X96" s="528"/>
      <c r="Y96" s="528"/>
      <c r="Z96" s="528"/>
      <c r="AA96" s="529"/>
    </row>
    <row r="97" spans="1:27" s="530" customFormat="1" ht="14.25" customHeight="1" x14ac:dyDescent="0.25">
      <c r="A97" s="521"/>
      <c r="B97" s="507"/>
      <c r="C97" s="507"/>
      <c r="D97" s="522"/>
      <c r="E97" s="523"/>
      <c r="F97" s="523"/>
      <c r="G97" s="524"/>
      <c r="H97" s="524"/>
      <c r="I97" s="524"/>
      <c r="J97" s="521"/>
      <c r="K97" s="521"/>
      <c r="L97" s="521"/>
      <c r="M97" s="525"/>
      <c r="N97" s="525"/>
      <c r="O97" s="525"/>
      <c r="P97" s="525"/>
      <c r="Q97" s="525"/>
      <c r="R97" s="525"/>
      <c r="S97" s="526"/>
      <c r="T97" s="527"/>
      <c r="U97" s="527"/>
      <c r="V97" s="527"/>
      <c r="W97" s="527"/>
      <c r="X97" s="528"/>
      <c r="Y97" s="528"/>
      <c r="Z97" s="528"/>
      <c r="AA97" s="529"/>
    </row>
    <row r="98" spans="1:27" s="530" customFormat="1" ht="14.25" customHeight="1" x14ac:dyDescent="0.25">
      <c r="A98" s="521"/>
      <c r="B98" s="507"/>
      <c r="C98" s="507"/>
      <c r="D98" s="522"/>
      <c r="E98" s="523"/>
      <c r="F98" s="523"/>
      <c r="G98" s="524"/>
      <c r="H98" s="524"/>
      <c r="I98" s="524"/>
      <c r="J98" s="521"/>
      <c r="K98" s="521"/>
      <c r="L98" s="521"/>
      <c r="M98" s="525"/>
      <c r="N98" s="525"/>
      <c r="O98" s="525"/>
      <c r="P98" s="525"/>
      <c r="Q98" s="525"/>
      <c r="R98" s="525"/>
      <c r="S98" s="526"/>
      <c r="T98" s="527"/>
      <c r="U98" s="527"/>
      <c r="V98" s="527"/>
      <c r="W98" s="527"/>
      <c r="X98" s="528"/>
      <c r="Y98" s="528"/>
      <c r="Z98" s="528"/>
      <c r="AA98" s="529"/>
    </row>
    <row r="99" spans="1:27" s="530" customFormat="1" ht="14.25" customHeight="1" x14ac:dyDescent="0.25">
      <c r="A99" s="521"/>
      <c r="B99" s="507"/>
      <c r="C99" s="507"/>
      <c r="D99" s="522"/>
      <c r="E99" s="523"/>
      <c r="F99" s="523"/>
      <c r="G99" s="524"/>
      <c r="H99" s="524"/>
      <c r="I99" s="524"/>
      <c r="J99" s="521"/>
      <c r="K99" s="521"/>
      <c r="L99" s="521"/>
      <c r="M99" s="525"/>
      <c r="N99" s="525"/>
      <c r="O99" s="525"/>
      <c r="P99" s="525"/>
      <c r="Q99" s="525"/>
      <c r="R99" s="525"/>
      <c r="S99" s="526"/>
      <c r="T99" s="527"/>
      <c r="U99" s="527"/>
      <c r="V99" s="527"/>
      <c r="W99" s="527"/>
      <c r="X99" s="528"/>
      <c r="Y99" s="528"/>
      <c r="Z99" s="528"/>
      <c r="AA99" s="529"/>
    </row>
    <row r="100" spans="1:27" s="530" customFormat="1" ht="14.25" customHeight="1" x14ac:dyDescent="0.25">
      <c r="A100" s="521"/>
      <c r="B100" s="507"/>
      <c r="C100" s="507"/>
      <c r="D100" s="522"/>
      <c r="E100" s="523"/>
      <c r="F100" s="523"/>
      <c r="G100" s="524"/>
      <c r="H100" s="524"/>
      <c r="I100" s="524"/>
      <c r="J100" s="521"/>
      <c r="K100" s="521"/>
      <c r="L100" s="521"/>
      <c r="M100" s="525"/>
      <c r="N100" s="525"/>
      <c r="O100" s="525"/>
      <c r="P100" s="525"/>
      <c r="Q100" s="525"/>
      <c r="R100" s="525"/>
      <c r="S100" s="526"/>
      <c r="T100" s="527"/>
      <c r="U100" s="527"/>
      <c r="V100" s="527"/>
      <c r="W100" s="527"/>
      <c r="X100" s="528"/>
      <c r="Y100" s="528"/>
      <c r="Z100" s="528"/>
      <c r="AA100" s="529"/>
    </row>
    <row r="101" spans="1:27" s="530" customFormat="1" ht="14.25" customHeight="1" x14ac:dyDescent="0.25">
      <c r="A101" s="521"/>
      <c r="B101" s="507"/>
      <c r="C101" s="507"/>
      <c r="D101" s="522"/>
      <c r="E101" s="523"/>
      <c r="F101" s="523"/>
      <c r="G101" s="524"/>
      <c r="H101" s="524"/>
      <c r="I101" s="524"/>
      <c r="J101" s="521"/>
      <c r="K101" s="521"/>
      <c r="L101" s="521"/>
      <c r="M101" s="525"/>
      <c r="N101" s="525"/>
      <c r="O101" s="525"/>
      <c r="P101" s="525"/>
      <c r="Q101" s="525"/>
      <c r="R101" s="525"/>
      <c r="S101" s="526"/>
      <c r="T101" s="527"/>
      <c r="U101" s="527"/>
      <c r="V101" s="527"/>
      <c r="W101" s="527"/>
      <c r="X101" s="528"/>
      <c r="Y101" s="528"/>
      <c r="Z101" s="528"/>
      <c r="AA101" s="529"/>
    </row>
    <row r="102" spans="1:27" s="530" customFormat="1" ht="14.25" customHeight="1" x14ac:dyDescent="0.25">
      <c r="A102" s="521"/>
      <c r="B102" s="507"/>
      <c r="C102" s="507"/>
      <c r="D102" s="522"/>
      <c r="E102" s="523"/>
      <c r="F102" s="523"/>
      <c r="G102" s="524"/>
      <c r="H102" s="524"/>
      <c r="I102" s="524"/>
      <c r="J102" s="521"/>
      <c r="K102" s="521"/>
      <c r="L102" s="521"/>
      <c r="M102" s="525"/>
      <c r="N102" s="525"/>
      <c r="O102" s="525"/>
      <c r="P102" s="525"/>
      <c r="Q102" s="525"/>
      <c r="R102" s="525"/>
      <c r="S102" s="526"/>
      <c r="T102" s="527"/>
      <c r="U102" s="527"/>
      <c r="V102" s="527"/>
      <c r="W102" s="527"/>
      <c r="X102" s="528"/>
      <c r="Y102" s="528"/>
      <c r="Z102" s="528"/>
      <c r="AA102" s="529"/>
    </row>
    <row r="103" spans="1:27" s="530" customFormat="1" ht="14.25" customHeight="1" x14ac:dyDescent="0.25">
      <c r="A103" s="521"/>
      <c r="B103" s="507"/>
      <c r="C103" s="507"/>
      <c r="D103" s="522"/>
      <c r="E103" s="523"/>
      <c r="F103" s="523"/>
      <c r="G103" s="524"/>
      <c r="H103" s="524"/>
      <c r="I103" s="524"/>
      <c r="J103" s="521"/>
      <c r="K103" s="521"/>
      <c r="L103" s="521"/>
      <c r="M103" s="525"/>
      <c r="N103" s="525"/>
      <c r="O103" s="525"/>
      <c r="P103" s="525"/>
      <c r="Q103" s="525"/>
      <c r="R103" s="525"/>
      <c r="S103" s="526"/>
      <c r="T103" s="527"/>
      <c r="U103" s="527"/>
      <c r="V103" s="527"/>
      <c r="W103" s="527"/>
      <c r="X103" s="528"/>
      <c r="Y103" s="528"/>
      <c r="Z103" s="528"/>
      <c r="AA103" s="529"/>
    </row>
    <row r="104" spans="1:27" s="530" customFormat="1" ht="14.25" customHeight="1" x14ac:dyDescent="0.25">
      <c r="A104" s="521"/>
      <c r="B104" s="507"/>
      <c r="C104" s="507"/>
      <c r="D104" s="522"/>
      <c r="E104" s="523"/>
      <c r="F104" s="523"/>
      <c r="G104" s="524"/>
      <c r="H104" s="524"/>
      <c r="I104" s="524"/>
      <c r="J104" s="521"/>
      <c r="K104" s="521"/>
      <c r="L104" s="521"/>
      <c r="M104" s="525"/>
      <c r="N104" s="525"/>
      <c r="O104" s="525"/>
      <c r="P104" s="525"/>
      <c r="Q104" s="525"/>
      <c r="R104" s="525"/>
      <c r="S104" s="526"/>
      <c r="T104" s="527"/>
      <c r="U104" s="527"/>
      <c r="V104" s="527"/>
      <c r="W104" s="527"/>
      <c r="X104" s="528"/>
      <c r="Y104" s="528"/>
      <c r="Z104" s="528"/>
      <c r="AA104" s="529"/>
    </row>
    <row r="105" spans="1:27" s="530" customFormat="1" ht="14.25" customHeight="1" x14ac:dyDescent="0.25">
      <c r="A105" s="521"/>
      <c r="B105" s="507"/>
      <c r="C105" s="507"/>
      <c r="D105" s="522"/>
      <c r="E105" s="523"/>
      <c r="F105" s="523"/>
      <c r="G105" s="524"/>
      <c r="H105" s="524"/>
      <c r="I105" s="524"/>
      <c r="J105" s="521"/>
      <c r="K105" s="521"/>
      <c r="L105" s="521"/>
      <c r="M105" s="525"/>
      <c r="N105" s="525"/>
      <c r="O105" s="525"/>
      <c r="P105" s="525"/>
      <c r="Q105" s="525"/>
      <c r="R105" s="525"/>
      <c r="S105" s="526"/>
      <c r="T105" s="527"/>
      <c r="U105" s="527"/>
      <c r="V105" s="527"/>
      <c r="W105" s="527"/>
      <c r="X105" s="528"/>
      <c r="Y105" s="528"/>
      <c r="Z105" s="528"/>
      <c r="AA105" s="529"/>
    </row>
    <row r="106" spans="1:27" s="530" customFormat="1" ht="14.25" customHeight="1" x14ac:dyDescent="0.25">
      <c r="A106" s="521"/>
      <c r="B106" s="507"/>
      <c r="C106" s="507"/>
      <c r="D106" s="522"/>
      <c r="E106" s="523"/>
      <c r="F106" s="523"/>
      <c r="G106" s="524"/>
      <c r="H106" s="524"/>
      <c r="I106" s="524"/>
      <c r="J106" s="521"/>
      <c r="K106" s="521"/>
      <c r="L106" s="521"/>
      <c r="M106" s="525"/>
      <c r="N106" s="525"/>
      <c r="O106" s="525"/>
      <c r="P106" s="525"/>
      <c r="Q106" s="525"/>
      <c r="R106" s="525"/>
      <c r="S106" s="526"/>
      <c r="T106" s="527"/>
      <c r="U106" s="527"/>
      <c r="V106" s="527"/>
      <c r="W106" s="527"/>
      <c r="X106" s="528"/>
      <c r="Y106" s="528"/>
      <c r="Z106" s="528"/>
      <c r="AA106" s="529"/>
    </row>
    <row r="107" spans="1:27" s="530" customFormat="1" ht="14.25" customHeight="1" x14ac:dyDescent="0.25">
      <c r="A107" s="521"/>
      <c r="B107" s="507"/>
      <c r="C107" s="507"/>
      <c r="D107" s="522"/>
      <c r="E107" s="523"/>
      <c r="F107" s="523"/>
      <c r="G107" s="524"/>
      <c r="H107" s="524"/>
      <c r="I107" s="524"/>
      <c r="J107" s="521"/>
      <c r="K107" s="521"/>
      <c r="L107" s="521"/>
      <c r="M107" s="525"/>
      <c r="N107" s="525"/>
      <c r="O107" s="525"/>
      <c r="P107" s="525"/>
      <c r="Q107" s="525"/>
      <c r="R107" s="525"/>
      <c r="S107" s="526"/>
      <c r="T107" s="527"/>
      <c r="U107" s="527"/>
      <c r="V107" s="527"/>
      <c r="W107" s="527"/>
      <c r="X107" s="528"/>
      <c r="Y107" s="528"/>
      <c r="Z107" s="528"/>
      <c r="AA107" s="529"/>
    </row>
    <row r="108" spans="1:27" s="530" customFormat="1" ht="14.25" customHeight="1" x14ac:dyDescent="0.25">
      <c r="A108" s="521"/>
      <c r="B108" s="507"/>
      <c r="C108" s="507"/>
      <c r="D108" s="522"/>
      <c r="E108" s="523"/>
      <c r="F108" s="523"/>
      <c r="G108" s="524"/>
      <c r="H108" s="524"/>
      <c r="I108" s="524"/>
      <c r="J108" s="521"/>
      <c r="K108" s="521"/>
      <c r="L108" s="521"/>
      <c r="M108" s="525"/>
      <c r="N108" s="525"/>
      <c r="O108" s="525"/>
      <c r="P108" s="525"/>
      <c r="Q108" s="525"/>
      <c r="R108" s="525"/>
      <c r="S108" s="526"/>
      <c r="T108" s="527"/>
      <c r="U108" s="527"/>
      <c r="V108" s="527"/>
      <c r="W108" s="527"/>
      <c r="X108" s="528"/>
      <c r="Y108" s="528"/>
      <c r="Z108" s="528"/>
      <c r="AA108" s="529"/>
    </row>
    <row r="109" spans="1:27" s="530" customFormat="1" ht="14.25" customHeight="1" x14ac:dyDescent="0.25">
      <c r="A109" s="521"/>
      <c r="B109" s="507"/>
      <c r="C109" s="507"/>
      <c r="D109" s="522"/>
      <c r="E109" s="523"/>
      <c r="F109" s="523"/>
      <c r="G109" s="524"/>
      <c r="H109" s="524"/>
      <c r="I109" s="524"/>
      <c r="J109" s="521"/>
      <c r="K109" s="521"/>
      <c r="L109" s="521"/>
      <c r="M109" s="525"/>
      <c r="N109" s="525"/>
      <c r="O109" s="525"/>
      <c r="P109" s="525"/>
      <c r="Q109" s="525"/>
      <c r="R109" s="525"/>
      <c r="S109" s="526"/>
      <c r="T109" s="527"/>
      <c r="U109" s="527"/>
      <c r="V109" s="527"/>
      <c r="W109" s="527"/>
      <c r="X109" s="528"/>
      <c r="Y109" s="528"/>
      <c r="Z109" s="528"/>
      <c r="AA109" s="529"/>
    </row>
    <row r="110" spans="1:27" s="530" customFormat="1" ht="14.25" customHeight="1" x14ac:dyDescent="0.25">
      <c r="A110" s="521"/>
      <c r="B110" s="507"/>
      <c r="C110" s="507"/>
      <c r="D110" s="522"/>
      <c r="E110" s="523"/>
      <c r="F110" s="523"/>
      <c r="G110" s="524"/>
      <c r="H110" s="524"/>
      <c r="I110" s="524"/>
      <c r="J110" s="521"/>
      <c r="K110" s="521"/>
      <c r="L110" s="521"/>
      <c r="M110" s="525"/>
      <c r="N110" s="525"/>
      <c r="O110" s="525"/>
      <c r="P110" s="525"/>
      <c r="Q110" s="525"/>
      <c r="R110" s="525"/>
      <c r="S110" s="526"/>
      <c r="T110" s="527"/>
      <c r="U110" s="527"/>
      <c r="V110" s="527"/>
      <c r="W110" s="527"/>
      <c r="X110" s="528"/>
      <c r="Y110" s="528"/>
      <c r="Z110" s="528"/>
      <c r="AA110" s="529"/>
    </row>
    <row r="111" spans="1:27" s="530" customFormat="1" ht="14.25" customHeight="1" x14ac:dyDescent="0.25">
      <c r="A111" s="521"/>
      <c r="B111" s="507"/>
      <c r="C111" s="507"/>
      <c r="D111" s="522"/>
      <c r="E111" s="523"/>
      <c r="F111" s="523"/>
      <c r="G111" s="524"/>
      <c r="H111" s="524"/>
      <c r="I111" s="524"/>
      <c r="J111" s="521"/>
      <c r="K111" s="521"/>
      <c r="L111" s="521"/>
      <c r="M111" s="525"/>
      <c r="N111" s="525"/>
      <c r="O111" s="525"/>
      <c r="P111" s="525"/>
      <c r="Q111" s="525"/>
      <c r="R111" s="525"/>
      <c r="S111" s="526"/>
      <c r="T111" s="527"/>
      <c r="U111" s="527"/>
      <c r="V111" s="527"/>
      <c r="W111" s="527"/>
      <c r="X111" s="528"/>
      <c r="Y111" s="528"/>
      <c r="Z111" s="528"/>
      <c r="AA111" s="529"/>
    </row>
    <row r="112" spans="1:27" s="530" customFormat="1" ht="14.25" customHeight="1" x14ac:dyDescent="0.25">
      <c r="A112" s="521"/>
      <c r="B112" s="507"/>
      <c r="C112" s="507"/>
      <c r="D112" s="522"/>
      <c r="E112" s="523"/>
      <c r="F112" s="523"/>
      <c r="G112" s="524"/>
      <c r="H112" s="524"/>
      <c r="I112" s="524"/>
      <c r="J112" s="521"/>
      <c r="K112" s="521"/>
      <c r="L112" s="521"/>
      <c r="M112" s="525"/>
      <c r="N112" s="525"/>
      <c r="O112" s="525"/>
      <c r="P112" s="525"/>
      <c r="Q112" s="525"/>
      <c r="R112" s="525"/>
      <c r="S112" s="526"/>
      <c r="T112" s="527"/>
      <c r="U112" s="527"/>
      <c r="V112" s="527"/>
      <c r="W112" s="527"/>
      <c r="X112" s="528"/>
      <c r="Y112" s="528"/>
      <c r="Z112" s="528"/>
      <c r="AA112" s="529"/>
    </row>
    <row r="113" spans="1:27" s="530" customFormat="1" ht="14.25" customHeight="1" x14ac:dyDescent="0.25">
      <c r="A113" s="521"/>
      <c r="B113" s="507"/>
      <c r="C113" s="507"/>
      <c r="D113" s="522"/>
      <c r="E113" s="523"/>
      <c r="F113" s="523"/>
      <c r="G113" s="524"/>
      <c r="H113" s="524"/>
      <c r="I113" s="524"/>
      <c r="J113" s="521"/>
      <c r="K113" s="521"/>
      <c r="L113" s="521"/>
      <c r="M113" s="525"/>
      <c r="N113" s="525"/>
      <c r="O113" s="525"/>
      <c r="P113" s="525"/>
      <c r="Q113" s="525"/>
      <c r="R113" s="525"/>
      <c r="S113" s="526"/>
      <c r="T113" s="527"/>
      <c r="U113" s="527"/>
      <c r="V113" s="527"/>
      <c r="W113" s="527"/>
      <c r="X113" s="528"/>
      <c r="Y113" s="528"/>
      <c r="Z113" s="528"/>
      <c r="AA113" s="529"/>
    </row>
    <row r="114" spans="1:27" s="530" customFormat="1" ht="14.25" customHeight="1" x14ac:dyDescent="0.25">
      <c r="A114" s="521"/>
      <c r="B114" s="507"/>
      <c r="C114" s="507"/>
      <c r="D114" s="522"/>
      <c r="E114" s="523"/>
      <c r="F114" s="523"/>
      <c r="G114" s="524"/>
      <c r="H114" s="524"/>
      <c r="I114" s="524"/>
      <c r="J114" s="521"/>
      <c r="K114" s="521"/>
      <c r="L114" s="521"/>
      <c r="M114" s="525"/>
      <c r="N114" s="525"/>
      <c r="O114" s="525"/>
      <c r="P114" s="525"/>
      <c r="Q114" s="525"/>
      <c r="R114" s="525"/>
      <c r="S114" s="526"/>
      <c r="T114" s="527"/>
      <c r="U114" s="527"/>
      <c r="V114" s="527"/>
      <c r="W114" s="527"/>
      <c r="X114" s="528"/>
      <c r="Y114" s="528"/>
      <c r="Z114" s="528"/>
      <c r="AA114" s="529"/>
    </row>
    <row r="115" spans="1:27" s="530" customFormat="1" ht="14.25" customHeight="1" x14ac:dyDescent="0.25">
      <c r="A115" s="521"/>
      <c r="B115" s="507"/>
      <c r="C115" s="507"/>
      <c r="D115" s="522"/>
      <c r="E115" s="523"/>
      <c r="F115" s="523"/>
      <c r="G115" s="524"/>
      <c r="H115" s="524"/>
      <c r="I115" s="524"/>
      <c r="J115" s="521"/>
      <c r="K115" s="521"/>
      <c r="L115" s="521"/>
      <c r="M115" s="525"/>
      <c r="N115" s="525"/>
      <c r="O115" s="525"/>
      <c r="P115" s="525"/>
      <c r="Q115" s="525"/>
      <c r="R115" s="525"/>
      <c r="S115" s="526"/>
      <c r="T115" s="527"/>
      <c r="U115" s="527"/>
      <c r="V115" s="527"/>
      <c r="W115" s="527"/>
      <c r="X115" s="528"/>
      <c r="Y115" s="528"/>
      <c r="Z115" s="528"/>
      <c r="AA115" s="529"/>
    </row>
    <row r="116" spans="1:27" s="530" customFormat="1" ht="14.25" customHeight="1" x14ac:dyDescent="0.25">
      <c r="A116" s="521"/>
      <c r="B116" s="507"/>
      <c r="C116" s="507"/>
      <c r="D116" s="522"/>
      <c r="E116" s="523"/>
      <c r="F116" s="523"/>
      <c r="G116" s="524"/>
      <c r="H116" s="524"/>
      <c r="I116" s="524"/>
      <c r="J116" s="521"/>
      <c r="K116" s="521"/>
      <c r="L116" s="521"/>
      <c r="M116" s="525"/>
      <c r="N116" s="525"/>
      <c r="O116" s="525"/>
      <c r="P116" s="525"/>
      <c r="Q116" s="525"/>
      <c r="R116" s="525"/>
      <c r="S116" s="526"/>
      <c r="T116" s="527"/>
      <c r="U116" s="527"/>
      <c r="V116" s="527"/>
      <c r="W116" s="527"/>
      <c r="X116" s="528"/>
      <c r="Y116" s="528"/>
      <c r="Z116" s="528"/>
      <c r="AA116" s="529"/>
    </row>
    <row r="117" spans="1:27" s="530" customFormat="1" ht="14.25" customHeight="1" x14ac:dyDescent="0.25">
      <c r="A117" s="521"/>
      <c r="B117" s="507"/>
      <c r="C117" s="507"/>
      <c r="D117" s="522"/>
      <c r="E117" s="523"/>
      <c r="F117" s="523"/>
      <c r="G117" s="524"/>
      <c r="H117" s="524"/>
      <c r="I117" s="524"/>
      <c r="J117" s="521"/>
      <c r="K117" s="521"/>
      <c r="L117" s="521"/>
      <c r="M117" s="525"/>
      <c r="N117" s="525"/>
      <c r="O117" s="525"/>
      <c r="P117" s="525"/>
      <c r="Q117" s="525"/>
      <c r="R117" s="525"/>
      <c r="S117" s="526"/>
      <c r="T117" s="527"/>
      <c r="U117" s="527"/>
      <c r="V117" s="527"/>
      <c r="W117" s="527"/>
      <c r="X117" s="528"/>
      <c r="Y117" s="528"/>
      <c r="Z117" s="528"/>
      <c r="AA117" s="529"/>
    </row>
    <row r="118" spans="1:27" s="530" customFormat="1" ht="14.25" customHeight="1" x14ac:dyDescent="0.25">
      <c r="A118" s="521"/>
      <c r="B118" s="507"/>
      <c r="C118" s="507"/>
      <c r="D118" s="522"/>
      <c r="E118" s="523"/>
      <c r="F118" s="523"/>
      <c r="G118" s="524"/>
      <c r="H118" s="524"/>
      <c r="I118" s="524"/>
      <c r="J118" s="521"/>
      <c r="K118" s="521"/>
      <c r="L118" s="521"/>
      <c r="M118" s="525"/>
      <c r="N118" s="525"/>
      <c r="O118" s="525"/>
      <c r="P118" s="525"/>
      <c r="Q118" s="525"/>
      <c r="R118" s="525"/>
      <c r="S118" s="526"/>
      <c r="T118" s="527"/>
      <c r="U118" s="527"/>
      <c r="V118" s="527"/>
      <c r="W118" s="527"/>
      <c r="X118" s="528"/>
      <c r="Y118" s="528"/>
      <c r="Z118" s="528"/>
      <c r="AA118" s="529"/>
    </row>
    <row r="119" spans="1:27" s="530" customFormat="1" ht="14.25" customHeight="1" x14ac:dyDescent="0.25">
      <c r="A119" s="521"/>
      <c r="B119" s="507"/>
      <c r="C119" s="507"/>
      <c r="D119" s="522"/>
      <c r="E119" s="523"/>
      <c r="F119" s="523"/>
      <c r="G119" s="524"/>
      <c r="H119" s="524"/>
      <c r="I119" s="524"/>
      <c r="J119" s="521"/>
      <c r="K119" s="521"/>
      <c r="L119" s="521"/>
      <c r="M119" s="525"/>
      <c r="N119" s="525"/>
      <c r="O119" s="525"/>
      <c r="P119" s="525"/>
      <c r="Q119" s="525"/>
      <c r="R119" s="525"/>
      <c r="S119" s="526"/>
      <c r="T119" s="527"/>
      <c r="U119" s="527"/>
      <c r="V119" s="527"/>
      <c r="W119" s="527"/>
      <c r="X119" s="528"/>
      <c r="Y119" s="528"/>
      <c r="Z119" s="528"/>
      <c r="AA119" s="529"/>
    </row>
    <row r="120" spans="1:27" s="530" customFormat="1" ht="14.25" customHeight="1" x14ac:dyDescent="0.25">
      <c r="A120" s="521"/>
      <c r="B120" s="507"/>
      <c r="C120" s="507"/>
      <c r="D120" s="522"/>
      <c r="E120" s="523"/>
      <c r="F120" s="523"/>
      <c r="G120" s="524"/>
      <c r="H120" s="524"/>
      <c r="I120" s="524"/>
      <c r="J120" s="521"/>
      <c r="K120" s="521"/>
      <c r="L120" s="521"/>
      <c r="M120" s="525"/>
      <c r="N120" s="525"/>
      <c r="O120" s="525"/>
      <c r="P120" s="525"/>
      <c r="Q120" s="525"/>
      <c r="R120" s="525"/>
      <c r="S120" s="526"/>
      <c r="T120" s="527"/>
      <c r="U120" s="527"/>
      <c r="V120" s="527"/>
      <c r="W120" s="527"/>
      <c r="X120" s="528"/>
      <c r="Y120" s="528"/>
      <c r="Z120" s="528"/>
      <c r="AA120" s="529"/>
    </row>
    <row r="121" spans="1:27" s="530" customFormat="1" ht="14.25" customHeight="1" x14ac:dyDescent="0.25">
      <c r="A121" s="521"/>
      <c r="B121" s="507"/>
      <c r="C121" s="507"/>
      <c r="D121" s="522"/>
      <c r="E121" s="523"/>
      <c r="F121" s="523"/>
      <c r="G121" s="524"/>
      <c r="H121" s="524"/>
      <c r="I121" s="524"/>
      <c r="J121" s="521"/>
      <c r="K121" s="521"/>
      <c r="L121" s="521"/>
      <c r="M121" s="525"/>
      <c r="N121" s="525"/>
      <c r="O121" s="525"/>
      <c r="P121" s="525"/>
      <c r="Q121" s="525"/>
      <c r="R121" s="525"/>
      <c r="S121" s="526"/>
      <c r="T121" s="527"/>
      <c r="U121" s="527"/>
      <c r="V121" s="527"/>
      <c r="W121" s="527"/>
      <c r="X121" s="528"/>
      <c r="Y121" s="528"/>
      <c r="Z121" s="528"/>
      <c r="AA121" s="529"/>
    </row>
    <row r="122" spans="1:27" s="530" customFormat="1" ht="14.25" customHeight="1" x14ac:dyDescent="0.25">
      <c r="A122" s="521"/>
      <c r="B122" s="507"/>
      <c r="C122" s="507"/>
      <c r="D122" s="522"/>
      <c r="E122" s="523"/>
      <c r="F122" s="523"/>
      <c r="G122" s="524"/>
      <c r="H122" s="524"/>
      <c r="I122" s="524"/>
      <c r="J122" s="521"/>
      <c r="K122" s="521"/>
      <c r="L122" s="521"/>
      <c r="M122" s="525"/>
      <c r="N122" s="525"/>
      <c r="O122" s="525"/>
      <c r="P122" s="525"/>
      <c r="Q122" s="525"/>
      <c r="R122" s="525"/>
      <c r="S122" s="526"/>
      <c r="T122" s="527"/>
      <c r="U122" s="527"/>
      <c r="V122" s="527"/>
      <c r="W122" s="527"/>
      <c r="X122" s="528"/>
      <c r="Y122" s="528"/>
      <c r="Z122" s="528"/>
      <c r="AA122" s="529"/>
    </row>
    <row r="123" spans="1:27" s="530" customFormat="1" ht="14.25" customHeight="1" x14ac:dyDescent="0.25">
      <c r="A123" s="521"/>
      <c r="B123" s="507"/>
      <c r="C123" s="507"/>
      <c r="D123" s="522"/>
      <c r="E123" s="523"/>
      <c r="F123" s="523"/>
      <c r="G123" s="524"/>
      <c r="H123" s="524"/>
      <c r="I123" s="524"/>
      <c r="J123" s="521"/>
      <c r="K123" s="521"/>
      <c r="L123" s="521"/>
      <c r="M123" s="525"/>
      <c r="N123" s="525"/>
      <c r="O123" s="525"/>
      <c r="P123" s="525"/>
      <c r="Q123" s="525"/>
      <c r="R123" s="525"/>
      <c r="S123" s="526"/>
      <c r="T123" s="527"/>
      <c r="U123" s="527"/>
      <c r="V123" s="527"/>
      <c r="W123" s="527"/>
      <c r="X123" s="528"/>
      <c r="Y123" s="528"/>
      <c r="Z123" s="528"/>
      <c r="AA123" s="529"/>
    </row>
    <row r="124" spans="1:27" s="530" customFormat="1" ht="14.25" customHeight="1" x14ac:dyDescent="0.25">
      <c r="A124" s="521"/>
      <c r="B124" s="507"/>
      <c r="C124" s="507"/>
      <c r="D124" s="522"/>
      <c r="E124" s="523"/>
      <c r="F124" s="523"/>
      <c r="G124" s="524"/>
      <c r="H124" s="524"/>
      <c r="I124" s="524"/>
      <c r="J124" s="521"/>
      <c r="K124" s="521"/>
      <c r="L124" s="521"/>
      <c r="M124" s="525"/>
      <c r="N124" s="525"/>
      <c r="O124" s="525"/>
      <c r="P124" s="525"/>
      <c r="Q124" s="525"/>
      <c r="R124" s="525"/>
      <c r="S124" s="526"/>
      <c r="T124" s="527"/>
      <c r="U124" s="527"/>
      <c r="V124" s="527"/>
      <c r="W124" s="527"/>
      <c r="X124" s="528"/>
      <c r="Y124" s="528"/>
      <c r="Z124" s="528"/>
      <c r="AA124" s="529"/>
    </row>
    <row r="125" spans="1:27" s="530" customFormat="1" ht="14.25" customHeight="1" x14ac:dyDescent="0.25">
      <c r="A125" s="521"/>
      <c r="B125" s="507"/>
      <c r="C125" s="507"/>
      <c r="D125" s="522"/>
      <c r="E125" s="523"/>
      <c r="F125" s="523"/>
      <c r="G125" s="524"/>
      <c r="H125" s="524"/>
      <c r="I125" s="524"/>
      <c r="J125" s="521"/>
      <c r="K125" s="521"/>
      <c r="L125" s="521"/>
      <c r="M125" s="525"/>
      <c r="N125" s="525"/>
      <c r="O125" s="525"/>
      <c r="P125" s="525"/>
      <c r="Q125" s="525"/>
      <c r="R125" s="525"/>
      <c r="S125" s="526"/>
      <c r="T125" s="527"/>
      <c r="U125" s="527"/>
      <c r="V125" s="527"/>
      <c r="W125" s="527"/>
      <c r="X125" s="528"/>
      <c r="Y125" s="528"/>
      <c r="Z125" s="528"/>
      <c r="AA125" s="529"/>
    </row>
    <row r="126" spans="1:27" s="530" customFormat="1" ht="14.25" customHeight="1" x14ac:dyDescent="0.25">
      <c r="A126" s="521"/>
      <c r="B126" s="507"/>
      <c r="C126" s="507"/>
      <c r="D126" s="522"/>
      <c r="E126" s="523"/>
      <c r="F126" s="523"/>
      <c r="G126" s="524"/>
      <c r="H126" s="524"/>
      <c r="I126" s="524"/>
      <c r="J126" s="521"/>
      <c r="K126" s="521"/>
      <c r="L126" s="521"/>
      <c r="M126" s="525"/>
      <c r="N126" s="525"/>
      <c r="O126" s="525"/>
      <c r="P126" s="525"/>
      <c r="Q126" s="525"/>
      <c r="R126" s="525"/>
      <c r="S126" s="526"/>
      <c r="T126" s="527"/>
      <c r="U126" s="527"/>
      <c r="V126" s="527"/>
      <c r="W126" s="527"/>
      <c r="X126" s="528"/>
      <c r="Y126" s="528"/>
      <c r="Z126" s="528"/>
      <c r="AA126" s="529"/>
    </row>
    <row r="127" spans="1:27" s="530" customFormat="1" ht="14.25" customHeight="1" x14ac:dyDescent="0.25">
      <c r="A127" s="521"/>
      <c r="B127" s="507"/>
      <c r="C127" s="507"/>
      <c r="D127" s="522"/>
      <c r="E127" s="523"/>
      <c r="F127" s="523"/>
      <c r="G127" s="524"/>
      <c r="H127" s="524"/>
      <c r="I127" s="524"/>
      <c r="J127" s="521"/>
      <c r="K127" s="521"/>
      <c r="L127" s="521"/>
      <c r="M127" s="525"/>
      <c r="N127" s="525"/>
      <c r="O127" s="525"/>
      <c r="P127" s="525"/>
      <c r="Q127" s="525"/>
      <c r="R127" s="525"/>
      <c r="S127" s="526"/>
      <c r="T127" s="527"/>
      <c r="U127" s="527"/>
      <c r="V127" s="527"/>
      <c r="W127" s="527"/>
      <c r="X127" s="528"/>
      <c r="Y127" s="528"/>
      <c r="Z127" s="528"/>
      <c r="AA127" s="529"/>
    </row>
    <row r="128" spans="1:27" s="530" customFormat="1" ht="14.25" customHeight="1" x14ac:dyDescent="0.25">
      <c r="A128" s="521"/>
      <c r="B128" s="507"/>
      <c r="C128" s="507"/>
      <c r="D128" s="522"/>
      <c r="E128" s="523"/>
      <c r="F128" s="523"/>
      <c r="G128" s="524"/>
      <c r="H128" s="524"/>
      <c r="I128" s="524"/>
      <c r="J128" s="521"/>
      <c r="K128" s="521"/>
      <c r="L128" s="521"/>
      <c r="M128" s="525"/>
      <c r="N128" s="525"/>
      <c r="O128" s="525"/>
      <c r="P128" s="525"/>
      <c r="Q128" s="525"/>
      <c r="R128" s="525"/>
      <c r="S128" s="526"/>
      <c r="T128" s="527"/>
      <c r="U128" s="527"/>
      <c r="V128" s="527"/>
      <c r="W128" s="527"/>
      <c r="X128" s="528"/>
      <c r="Y128" s="528"/>
      <c r="Z128" s="528"/>
      <c r="AA128" s="529"/>
    </row>
    <row r="129" spans="1:27" s="530" customFormat="1" ht="14.25" customHeight="1" x14ac:dyDescent="0.25">
      <c r="A129" s="521"/>
      <c r="B129" s="507"/>
      <c r="C129" s="507"/>
      <c r="D129" s="522"/>
      <c r="E129" s="523"/>
      <c r="F129" s="523"/>
      <c r="G129" s="524"/>
      <c r="H129" s="524"/>
      <c r="I129" s="524"/>
      <c r="J129" s="521"/>
      <c r="K129" s="521"/>
      <c r="L129" s="521"/>
      <c r="M129" s="525"/>
      <c r="N129" s="525"/>
      <c r="O129" s="525"/>
      <c r="P129" s="525"/>
      <c r="Q129" s="525"/>
      <c r="R129" s="525"/>
      <c r="S129" s="526"/>
      <c r="T129" s="527"/>
      <c r="U129" s="527"/>
      <c r="V129" s="527"/>
      <c r="W129" s="527"/>
      <c r="X129" s="528"/>
      <c r="Y129" s="528"/>
      <c r="Z129" s="528"/>
      <c r="AA129" s="529"/>
    </row>
    <row r="130" spans="1:27" s="530" customFormat="1" ht="14.25" customHeight="1" x14ac:dyDescent="0.25">
      <c r="A130" s="521"/>
      <c r="B130" s="507"/>
      <c r="C130" s="507"/>
      <c r="D130" s="522"/>
      <c r="E130" s="523"/>
      <c r="F130" s="523"/>
      <c r="G130" s="524"/>
      <c r="H130" s="524"/>
      <c r="I130" s="524"/>
      <c r="J130" s="521"/>
      <c r="K130" s="521"/>
      <c r="L130" s="521"/>
      <c r="M130" s="525"/>
      <c r="N130" s="525"/>
      <c r="O130" s="525"/>
      <c r="P130" s="525"/>
      <c r="Q130" s="525"/>
      <c r="R130" s="525"/>
      <c r="S130" s="526"/>
      <c r="T130" s="527"/>
      <c r="U130" s="527"/>
      <c r="V130" s="527"/>
      <c r="W130" s="527"/>
      <c r="X130" s="528"/>
      <c r="Y130" s="528"/>
      <c r="Z130" s="528"/>
      <c r="AA130" s="529"/>
    </row>
    <row r="131" spans="1:27" s="530" customFormat="1" ht="14.25" customHeight="1" x14ac:dyDescent="0.25">
      <c r="A131" s="521"/>
      <c r="B131" s="507"/>
      <c r="C131" s="507"/>
      <c r="D131" s="522"/>
      <c r="E131" s="523"/>
      <c r="F131" s="523"/>
      <c r="G131" s="524"/>
      <c r="H131" s="524"/>
      <c r="I131" s="524"/>
      <c r="J131" s="521"/>
      <c r="K131" s="521"/>
      <c r="L131" s="521"/>
      <c r="M131" s="525"/>
      <c r="N131" s="525"/>
      <c r="O131" s="525"/>
      <c r="P131" s="525"/>
      <c r="Q131" s="525"/>
      <c r="R131" s="525"/>
      <c r="S131" s="526"/>
      <c r="T131" s="527"/>
      <c r="U131" s="527"/>
      <c r="V131" s="527"/>
      <c r="W131" s="527"/>
      <c r="X131" s="528"/>
      <c r="Y131" s="528"/>
      <c r="Z131" s="528"/>
      <c r="AA131" s="529"/>
    </row>
    <row r="132" spans="1:27" s="530" customFormat="1" ht="14.25" customHeight="1" x14ac:dyDescent="0.25">
      <c r="A132" s="521"/>
      <c r="B132" s="507"/>
      <c r="C132" s="507"/>
      <c r="D132" s="522"/>
      <c r="E132" s="523"/>
      <c r="F132" s="523"/>
      <c r="G132" s="524"/>
      <c r="H132" s="524"/>
      <c r="I132" s="524"/>
      <c r="J132" s="521"/>
      <c r="K132" s="521"/>
      <c r="L132" s="521"/>
      <c r="M132" s="525"/>
      <c r="N132" s="525"/>
      <c r="O132" s="525"/>
      <c r="P132" s="525"/>
      <c r="Q132" s="525"/>
      <c r="R132" s="525"/>
      <c r="S132" s="526"/>
      <c r="T132" s="527"/>
      <c r="U132" s="527"/>
      <c r="V132" s="527"/>
      <c r="W132" s="527"/>
      <c r="X132" s="528"/>
      <c r="Y132" s="528"/>
      <c r="Z132" s="528"/>
      <c r="AA132" s="529"/>
    </row>
    <row r="133" spans="1:27" s="530" customFormat="1" ht="14.25" customHeight="1" x14ac:dyDescent="0.25">
      <c r="A133" s="521"/>
      <c r="B133" s="507"/>
      <c r="C133" s="507"/>
      <c r="D133" s="522"/>
      <c r="E133" s="523"/>
      <c r="F133" s="523"/>
      <c r="G133" s="524"/>
      <c r="H133" s="524"/>
      <c r="I133" s="524"/>
      <c r="J133" s="521"/>
      <c r="K133" s="521"/>
      <c r="L133" s="521"/>
      <c r="M133" s="525"/>
      <c r="N133" s="525"/>
      <c r="O133" s="525"/>
      <c r="P133" s="525"/>
      <c r="Q133" s="525"/>
      <c r="R133" s="525"/>
      <c r="S133" s="526"/>
      <c r="T133" s="527"/>
      <c r="U133" s="527"/>
      <c r="V133" s="527"/>
      <c r="W133" s="527"/>
      <c r="X133" s="528"/>
      <c r="Y133" s="528"/>
      <c r="Z133" s="528"/>
      <c r="AA133" s="529"/>
    </row>
    <row r="134" spans="1:27" s="530" customFormat="1" ht="14.25" customHeight="1" x14ac:dyDescent="0.25">
      <c r="A134" s="521"/>
      <c r="B134" s="507"/>
      <c r="C134" s="507"/>
      <c r="D134" s="522"/>
      <c r="E134" s="523"/>
      <c r="F134" s="523"/>
      <c r="G134" s="524"/>
      <c r="H134" s="524"/>
      <c r="I134" s="524"/>
      <c r="J134" s="521"/>
      <c r="K134" s="521"/>
      <c r="L134" s="521"/>
      <c r="M134" s="525"/>
      <c r="N134" s="525"/>
      <c r="O134" s="525"/>
      <c r="P134" s="525"/>
      <c r="Q134" s="525"/>
      <c r="R134" s="525"/>
      <c r="S134" s="526"/>
      <c r="T134" s="527"/>
      <c r="U134" s="527"/>
      <c r="V134" s="527"/>
      <c r="W134" s="527"/>
      <c r="X134" s="528"/>
      <c r="Y134" s="528"/>
      <c r="Z134" s="528"/>
      <c r="AA134" s="529"/>
    </row>
    <row r="135" spans="1:27" s="530" customFormat="1" ht="14.25" customHeight="1" x14ac:dyDescent="0.25">
      <c r="A135" s="521"/>
      <c r="B135" s="507"/>
      <c r="C135" s="507"/>
      <c r="D135" s="522"/>
      <c r="E135" s="523"/>
      <c r="F135" s="523"/>
      <c r="G135" s="524"/>
      <c r="H135" s="524"/>
      <c r="I135" s="524"/>
      <c r="J135" s="521"/>
      <c r="K135" s="521"/>
      <c r="L135" s="521"/>
      <c r="M135" s="525"/>
      <c r="N135" s="525"/>
      <c r="O135" s="525"/>
      <c r="P135" s="525"/>
      <c r="Q135" s="525"/>
      <c r="R135" s="525"/>
      <c r="S135" s="526"/>
      <c r="T135" s="527"/>
      <c r="U135" s="527"/>
      <c r="V135" s="527"/>
      <c r="W135" s="527"/>
      <c r="X135" s="528"/>
      <c r="Y135" s="528"/>
      <c r="Z135" s="528"/>
      <c r="AA135" s="529"/>
    </row>
    <row r="136" spans="1:27" s="530" customFormat="1" ht="14.25" customHeight="1" x14ac:dyDescent="0.25">
      <c r="A136" s="521"/>
      <c r="B136" s="507"/>
      <c r="C136" s="507"/>
      <c r="D136" s="522"/>
      <c r="E136" s="523"/>
      <c r="F136" s="523"/>
      <c r="G136" s="524"/>
      <c r="H136" s="524"/>
      <c r="I136" s="524"/>
      <c r="J136" s="521"/>
      <c r="K136" s="521"/>
      <c r="L136" s="521"/>
      <c r="M136" s="525"/>
      <c r="N136" s="525"/>
      <c r="O136" s="525"/>
      <c r="P136" s="525"/>
      <c r="Q136" s="525"/>
      <c r="R136" s="525"/>
      <c r="S136" s="526"/>
      <c r="T136" s="527"/>
      <c r="U136" s="527"/>
      <c r="V136" s="527"/>
      <c r="W136" s="527"/>
      <c r="X136" s="528"/>
      <c r="Y136" s="528"/>
      <c r="Z136" s="528"/>
      <c r="AA136" s="529"/>
    </row>
    <row r="137" spans="1:27" s="530" customFormat="1" ht="14.25" customHeight="1" x14ac:dyDescent="0.25">
      <c r="A137" s="521"/>
      <c r="B137" s="507"/>
      <c r="C137" s="507"/>
      <c r="D137" s="522"/>
      <c r="E137" s="523"/>
      <c r="F137" s="523"/>
      <c r="G137" s="524"/>
      <c r="H137" s="524"/>
      <c r="I137" s="524"/>
      <c r="J137" s="521"/>
      <c r="K137" s="521"/>
      <c r="L137" s="521"/>
      <c r="M137" s="525"/>
      <c r="N137" s="525"/>
      <c r="O137" s="525"/>
      <c r="P137" s="525"/>
      <c r="Q137" s="525"/>
      <c r="R137" s="525"/>
      <c r="S137" s="526"/>
      <c r="T137" s="527"/>
      <c r="U137" s="527"/>
      <c r="V137" s="527"/>
      <c r="W137" s="527"/>
      <c r="X137" s="528"/>
      <c r="Y137" s="528"/>
      <c r="Z137" s="528"/>
      <c r="AA137" s="529"/>
    </row>
    <row r="138" spans="1:27" s="530" customFormat="1" ht="14.25" customHeight="1" x14ac:dyDescent="0.25">
      <c r="A138" s="521"/>
      <c r="B138" s="507"/>
      <c r="C138" s="507"/>
      <c r="D138" s="522"/>
      <c r="E138" s="523"/>
      <c r="F138" s="523"/>
      <c r="G138" s="524"/>
      <c r="H138" s="524"/>
      <c r="I138" s="524"/>
      <c r="J138" s="521"/>
      <c r="K138" s="521"/>
      <c r="L138" s="521"/>
      <c r="M138" s="525"/>
      <c r="N138" s="525"/>
      <c r="O138" s="525"/>
      <c r="P138" s="525"/>
      <c r="Q138" s="525"/>
      <c r="R138" s="525"/>
      <c r="S138" s="526"/>
      <c r="T138" s="527"/>
      <c r="U138" s="527"/>
      <c r="V138" s="527"/>
      <c r="W138" s="527"/>
      <c r="X138" s="528"/>
      <c r="Y138" s="528"/>
      <c r="Z138" s="528"/>
      <c r="AA138" s="529"/>
    </row>
    <row r="139" spans="1:27" s="530" customFormat="1" ht="14.25" customHeight="1" x14ac:dyDescent="0.25">
      <c r="A139" s="521"/>
      <c r="B139" s="507"/>
      <c r="C139" s="507"/>
      <c r="D139" s="522"/>
      <c r="E139" s="523"/>
      <c r="F139" s="523"/>
      <c r="G139" s="524"/>
      <c r="H139" s="524"/>
      <c r="I139" s="524"/>
      <c r="J139" s="521"/>
      <c r="K139" s="521"/>
      <c r="L139" s="521"/>
      <c r="M139" s="525"/>
      <c r="N139" s="525"/>
      <c r="O139" s="525"/>
      <c r="P139" s="525"/>
      <c r="Q139" s="525"/>
      <c r="R139" s="525"/>
      <c r="S139" s="526"/>
      <c r="T139" s="527"/>
      <c r="U139" s="527"/>
      <c r="V139" s="527"/>
      <c r="W139" s="527"/>
      <c r="X139" s="528"/>
      <c r="Y139" s="528"/>
      <c r="Z139" s="528"/>
      <c r="AA139" s="529"/>
    </row>
    <row r="140" spans="1:27" s="530" customFormat="1" ht="14.25" customHeight="1" x14ac:dyDescent="0.25">
      <c r="A140" s="521"/>
      <c r="B140" s="507"/>
      <c r="C140" s="507"/>
      <c r="D140" s="522"/>
      <c r="E140" s="523"/>
      <c r="F140" s="523"/>
      <c r="G140" s="524"/>
      <c r="H140" s="524"/>
      <c r="I140" s="524"/>
      <c r="J140" s="521"/>
      <c r="K140" s="521"/>
      <c r="L140" s="521"/>
      <c r="M140" s="525"/>
      <c r="N140" s="525"/>
      <c r="O140" s="525"/>
      <c r="P140" s="525"/>
      <c r="Q140" s="525"/>
      <c r="R140" s="525"/>
      <c r="S140" s="526"/>
      <c r="T140" s="527"/>
      <c r="U140" s="527"/>
      <c r="V140" s="527"/>
      <c r="W140" s="527"/>
      <c r="X140" s="528"/>
      <c r="Y140" s="528"/>
      <c r="Z140" s="528"/>
      <c r="AA140" s="529"/>
    </row>
    <row r="141" spans="1:27" s="530" customFormat="1" ht="14.25" customHeight="1" x14ac:dyDescent="0.25">
      <c r="A141" s="521"/>
      <c r="B141" s="507"/>
      <c r="C141" s="507"/>
      <c r="D141" s="522"/>
      <c r="E141" s="523"/>
      <c r="F141" s="523"/>
      <c r="G141" s="524"/>
      <c r="H141" s="524"/>
      <c r="I141" s="524"/>
      <c r="J141" s="521"/>
      <c r="K141" s="521"/>
      <c r="L141" s="521"/>
      <c r="M141" s="525"/>
      <c r="N141" s="525"/>
      <c r="O141" s="525"/>
      <c r="P141" s="525"/>
      <c r="Q141" s="525"/>
      <c r="R141" s="525"/>
      <c r="S141" s="526"/>
      <c r="T141" s="527"/>
      <c r="U141" s="527"/>
      <c r="V141" s="527"/>
      <c r="W141" s="527"/>
      <c r="X141" s="528"/>
      <c r="Y141" s="528"/>
      <c r="Z141" s="528"/>
      <c r="AA141" s="529"/>
    </row>
    <row r="142" spans="1:27" s="530" customFormat="1" ht="14.25" customHeight="1" x14ac:dyDescent="0.25">
      <c r="A142" s="521"/>
      <c r="B142" s="507"/>
      <c r="C142" s="507"/>
      <c r="D142" s="522"/>
      <c r="E142" s="523"/>
      <c r="F142" s="523"/>
      <c r="G142" s="524"/>
      <c r="H142" s="524"/>
      <c r="I142" s="524"/>
      <c r="J142" s="521"/>
      <c r="K142" s="521"/>
      <c r="L142" s="521"/>
      <c r="M142" s="525"/>
      <c r="N142" s="525"/>
      <c r="O142" s="525"/>
      <c r="P142" s="525"/>
      <c r="Q142" s="525"/>
      <c r="R142" s="525"/>
      <c r="S142" s="526"/>
      <c r="T142" s="527"/>
      <c r="U142" s="527"/>
      <c r="V142" s="527"/>
      <c r="W142" s="527"/>
      <c r="X142" s="528"/>
      <c r="Y142" s="528"/>
      <c r="Z142" s="528"/>
      <c r="AA142" s="529"/>
    </row>
    <row r="143" spans="1:27" s="530" customFormat="1" ht="14.25" customHeight="1" x14ac:dyDescent="0.25">
      <c r="A143" s="521"/>
      <c r="B143" s="507"/>
      <c r="C143" s="507"/>
      <c r="D143" s="522"/>
      <c r="E143" s="523"/>
      <c r="F143" s="523"/>
      <c r="G143" s="524"/>
      <c r="H143" s="524"/>
      <c r="I143" s="524"/>
      <c r="J143" s="521"/>
      <c r="K143" s="521"/>
      <c r="L143" s="521"/>
      <c r="M143" s="525"/>
      <c r="N143" s="525"/>
      <c r="O143" s="525"/>
      <c r="P143" s="525"/>
      <c r="Q143" s="525"/>
      <c r="R143" s="525"/>
      <c r="S143" s="526"/>
      <c r="T143" s="527"/>
      <c r="U143" s="527"/>
      <c r="V143" s="527"/>
      <c r="W143" s="527"/>
      <c r="X143" s="528"/>
      <c r="Y143" s="528"/>
      <c r="Z143" s="528"/>
      <c r="AA143" s="529"/>
    </row>
    <row r="144" spans="1:27" s="530" customFormat="1" ht="14.25" customHeight="1" x14ac:dyDescent="0.25">
      <c r="A144" s="521"/>
      <c r="B144" s="507"/>
      <c r="C144" s="507"/>
      <c r="D144" s="522"/>
      <c r="E144" s="523"/>
      <c r="F144" s="523"/>
      <c r="G144" s="524"/>
      <c r="H144" s="524"/>
      <c r="I144" s="524"/>
      <c r="J144" s="521"/>
      <c r="K144" s="521"/>
      <c r="L144" s="521"/>
      <c r="M144" s="525"/>
      <c r="N144" s="525"/>
      <c r="O144" s="525"/>
      <c r="P144" s="525"/>
      <c r="Q144" s="525"/>
      <c r="R144" s="525"/>
      <c r="S144" s="526"/>
      <c r="T144" s="527"/>
      <c r="U144" s="527"/>
      <c r="V144" s="527"/>
      <c r="W144" s="527"/>
      <c r="X144" s="528"/>
      <c r="Y144" s="528"/>
      <c r="Z144" s="528"/>
      <c r="AA144" s="529"/>
    </row>
    <row r="145" spans="1:27" s="530" customFormat="1" ht="14.25" customHeight="1" x14ac:dyDescent="0.25">
      <c r="A145" s="521"/>
      <c r="B145" s="507"/>
      <c r="C145" s="507"/>
      <c r="D145" s="522"/>
      <c r="E145" s="523"/>
      <c r="F145" s="523"/>
      <c r="G145" s="524"/>
      <c r="H145" s="524"/>
      <c r="I145" s="524"/>
      <c r="J145" s="521"/>
      <c r="K145" s="521"/>
      <c r="L145" s="521"/>
      <c r="M145" s="525"/>
      <c r="N145" s="525"/>
      <c r="O145" s="525"/>
      <c r="P145" s="525"/>
      <c r="Q145" s="525"/>
      <c r="R145" s="525"/>
      <c r="S145" s="526"/>
      <c r="T145" s="527"/>
      <c r="U145" s="527"/>
      <c r="V145" s="527"/>
      <c r="W145" s="527"/>
      <c r="X145" s="528"/>
      <c r="Y145" s="528"/>
      <c r="Z145" s="528"/>
      <c r="AA145" s="529"/>
    </row>
    <row r="146" spans="1:27" s="530" customFormat="1" ht="14.25" customHeight="1" x14ac:dyDescent="0.25">
      <c r="A146" s="521"/>
      <c r="B146" s="507"/>
      <c r="C146" s="507"/>
      <c r="D146" s="522"/>
      <c r="E146" s="523"/>
      <c r="F146" s="523"/>
      <c r="G146" s="524"/>
      <c r="H146" s="524"/>
      <c r="I146" s="524"/>
      <c r="J146" s="521"/>
      <c r="K146" s="521"/>
      <c r="L146" s="521"/>
      <c r="M146" s="525"/>
      <c r="N146" s="525"/>
      <c r="O146" s="525"/>
      <c r="P146" s="525"/>
      <c r="Q146" s="525"/>
      <c r="R146" s="525"/>
      <c r="S146" s="526"/>
      <c r="T146" s="527"/>
      <c r="U146" s="527"/>
      <c r="V146" s="527"/>
      <c r="W146" s="527"/>
      <c r="X146" s="528"/>
      <c r="Y146" s="528"/>
      <c r="Z146" s="528"/>
      <c r="AA146" s="529"/>
    </row>
    <row r="147" spans="1:27" s="530" customFormat="1" ht="14.25" customHeight="1" x14ac:dyDescent="0.25">
      <c r="A147" s="521"/>
      <c r="B147" s="507"/>
      <c r="C147" s="507"/>
      <c r="D147" s="522"/>
      <c r="E147" s="523"/>
      <c r="F147" s="523"/>
      <c r="G147" s="524"/>
      <c r="H147" s="524"/>
      <c r="I147" s="524"/>
      <c r="J147" s="521"/>
      <c r="K147" s="521"/>
      <c r="L147" s="521"/>
      <c r="M147" s="525"/>
      <c r="N147" s="525"/>
      <c r="O147" s="525"/>
      <c r="P147" s="525"/>
      <c r="Q147" s="525"/>
      <c r="R147" s="525"/>
      <c r="S147" s="526"/>
      <c r="T147" s="527"/>
      <c r="U147" s="527"/>
      <c r="V147" s="527"/>
      <c r="W147" s="527"/>
      <c r="X147" s="528"/>
      <c r="Y147" s="528"/>
      <c r="Z147" s="528"/>
      <c r="AA147" s="529"/>
    </row>
    <row r="148" spans="1:27" s="530" customFormat="1" ht="14.25" customHeight="1" x14ac:dyDescent="0.25">
      <c r="A148" s="521"/>
      <c r="B148" s="507"/>
      <c r="C148" s="507"/>
      <c r="D148" s="522"/>
      <c r="E148" s="523"/>
      <c r="F148" s="523"/>
      <c r="G148" s="524"/>
      <c r="H148" s="524"/>
      <c r="I148" s="524"/>
      <c r="J148" s="521"/>
      <c r="K148" s="521"/>
      <c r="L148" s="521"/>
      <c r="M148" s="525"/>
      <c r="N148" s="525"/>
      <c r="O148" s="525"/>
      <c r="P148" s="525"/>
      <c r="Q148" s="525"/>
      <c r="R148" s="525"/>
      <c r="S148" s="526"/>
      <c r="T148" s="527"/>
      <c r="U148" s="527"/>
      <c r="V148" s="527"/>
      <c r="W148" s="527"/>
      <c r="X148" s="528"/>
      <c r="Y148" s="528"/>
      <c r="Z148" s="528"/>
      <c r="AA148" s="529"/>
    </row>
    <row r="149" spans="1:27" s="530" customFormat="1" ht="14.25" customHeight="1" x14ac:dyDescent="0.25">
      <c r="A149" s="521"/>
      <c r="B149" s="507"/>
      <c r="C149" s="507"/>
      <c r="D149" s="522"/>
      <c r="E149" s="523"/>
      <c r="F149" s="523"/>
      <c r="G149" s="524"/>
      <c r="H149" s="524"/>
      <c r="I149" s="524"/>
      <c r="J149" s="521"/>
      <c r="K149" s="521"/>
      <c r="L149" s="521"/>
      <c r="M149" s="525"/>
      <c r="N149" s="525"/>
      <c r="O149" s="525"/>
      <c r="P149" s="525"/>
      <c r="Q149" s="525"/>
      <c r="R149" s="525"/>
      <c r="S149" s="526"/>
      <c r="T149" s="527"/>
      <c r="U149" s="527"/>
      <c r="V149" s="527"/>
      <c r="W149" s="527"/>
      <c r="X149" s="528"/>
      <c r="Y149" s="528"/>
      <c r="Z149" s="528"/>
      <c r="AA149" s="529"/>
    </row>
    <row r="150" spans="1:27" s="530" customFormat="1" ht="14.25" customHeight="1" x14ac:dyDescent="0.25">
      <c r="A150" s="521"/>
      <c r="B150" s="507"/>
      <c r="C150" s="507"/>
      <c r="D150" s="522"/>
      <c r="E150" s="523"/>
      <c r="F150" s="523"/>
      <c r="G150" s="524"/>
      <c r="H150" s="524"/>
      <c r="I150" s="524"/>
      <c r="J150" s="521"/>
      <c r="K150" s="521"/>
      <c r="L150" s="521"/>
      <c r="M150" s="525"/>
      <c r="N150" s="525"/>
      <c r="O150" s="525"/>
      <c r="P150" s="525"/>
      <c r="Q150" s="525"/>
      <c r="R150" s="525"/>
      <c r="S150" s="526"/>
      <c r="T150" s="527"/>
      <c r="U150" s="527"/>
      <c r="V150" s="527"/>
      <c r="W150" s="527"/>
      <c r="X150" s="528"/>
      <c r="Y150" s="528"/>
      <c r="Z150" s="528"/>
      <c r="AA150" s="529"/>
    </row>
    <row r="151" spans="1:27" s="530" customFormat="1" ht="14.25" customHeight="1" x14ac:dyDescent="0.25">
      <c r="A151" s="521"/>
      <c r="B151" s="507"/>
      <c r="C151" s="507"/>
      <c r="D151" s="522"/>
      <c r="E151" s="523"/>
      <c r="F151" s="523"/>
      <c r="G151" s="524"/>
      <c r="H151" s="524"/>
      <c r="I151" s="524"/>
      <c r="J151" s="521"/>
      <c r="K151" s="521"/>
      <c r="L151" s="521"/>
      <c r="M151" s="525"/>
      <c r="N151" s="525"/>
      <c r="O151" s="525"/>
      <c r="P151" s="525"/>
      <c r="Q151" s="525"/>
      <c r="R151" s="525"/>
      <c r="S151" s="526"/>
      <c r="T151" s="527"/>
      <c r="U151" s="527"/>
      <c r="V151" s="527"/>
      <c r="W151" s="527"/>
      <c r="X151" s="528"/>
      <c r="Y151" s="528"/>
      <c r="Z151" s="528"/>
      <c r="AA151" s="529"/>
    </row>
    <row r="152" spans="1:27" s="530" customFormat="1" ht="14.25" customHeight="1" x14ac:dyDescent="0.25">
      <c r="A152" s="521"/>
      <c r="B152" s="507"/>
      <c r="C152" s="507"/>
      <c r="D152" s="522"/>
      <c r="E152" s="523"/>
      <c r="F152" s="523"/>
      <c r="G152" s="524"/>
      <c r="H152" s="524"/>
      <c r="I152" s="524"/>
      <c r="J152" s="521"/>
      <c r="K152" s="521"/>
      <c r="L152" s="521"/>
      <c r="M152" s="525"/>
      <c r="N152" s="525"/>
      <c r="O152" s="525"/>
      <c r="P152" s="525"/>
      <c r="Q152" s="525"/>
      <c r="R152" s="525"/>
      <c r="S152" s="526"/>
      <c r="T152" s="527"/>
      <c r="U152" s="527"/>
      <c r="V152" s="527"/>
      <c r="W152" s="527"/>
      <c r="X152" s="528"/>
      <c r="Y152" s="528"/>
      <c r="Z152" s="528"/>
      <c r="AA152" s="529"/>
    </row>
    <row r="153" spans="1:27" s="530" customFormat="1" ht="14.25" customHeight="1" x14ac:dyDescent="0.25">
      <c r="A153" s="521"/>
      <c r="B153" s="507"/>
      <c r="C153" s="507"/>
      <c r="D153" s="522"/>
      <c r="E153" s="523"/>
      <c r="F153" s="523"/>
      <c r="G153" s="524"/>
      <c r="H153" s="524"/>
      <c r="I153" s="524"/>
      <c r="J153" s="521"/>
      <c r="K153" s="521"/>
      <c r="L153" s="521"/>
      <c r="M153" s="525"/>
      <c r="N153" s="525"/>
      <c r="O153" s="525"/>
      <c r="P153" s="525"/>
      <c r="Q153" s="525"/>
      <c r="R153" s="525"/>
      <c r="S153" s="526"/>
      <c r="T153" s="527"/>
      <c r="U153" s="527"/>
      <c r="V153" s="527"/>
      <c r="W153" s="527"/>
      <c r="X153" s="528"/>
      <c r="Y153" s="528"/>
      <c r="Z153" s="528"/>
      <c r="AA153" s="529"/>
    </row>
    <row r="154" spans="1:27" s="530" customFormat="1" ht="14.25" customHeight="1" x14ac:dyDescent="0.25">
      <c r="A154" s="521"/>
      <c r="B154" s="507"/>
      <c r="C154" s="507"/>
      <c r="D154" s="522"/>
      <c r="E154" s="523"/>
      <c r="F154" s="523"/>
      <c r="G154" s="524"/>
      <c r="H154" s="524"/>
      <c r="I154" s="524"/>
      <c r="J154" s="521"/>
      <c r="K154" s="521"/>
      <c r="L154" s="521"/>
      <c r="M154" s="525"/>
      <c r="N154" s="525"/>
      <c r="O154" s="525"/>
      <c r="P154" s="525"/>
      <c r="Q154" s="525"/>
      <c r="R154" s="525"/>
      <c r="S154" s="526"/>
      <c r="T154" s="527"/>
      <c r="U154" s="527"/>
      <c r="V154" s="527"/>
      <c r="W154" s="527"/>
      <c r="X154" s="528"/>
      <c r="Y154" s="528"/>
      <c r="Z154" s="528"/>
      <c r="AA154" s="529"/>
    </row>
    <row r="155" spans="1:27" s="530" customFormat="1" ht="14.25" customHeight="1" x14ac:dyDescent="0.25">
      <c r="A155" s="521"/>
      <c r="B155" s="507"/>
      <c r="C155" s="507"/>
      <c r="D155" s="522"/>
      <c r="E155" s="523"/>
      <c r="F155" s="523"/>
      <c r="G155" s="524"/>
      <c r="H155" s="524"/>
      <c r="I155" s="524"/>
      <c r="J155" s="521"/>
      <c r="K155" s="521"/>
      <c r="L155" s="521"/>
      <c r="M155" s="525"/>
      <c r="N155" s="525"/>
      <c r="O155" s="525"/>
      <c r="P155" s="525"/>
      <c r="Q155" s="525"/>
      <c r="R155" s="525"/>
      <c r="S155" s="526"/>
      <c r="T155" s="527"/>
      <c r="U155" s="527"/>
      <c r="V155" s="527"/>
      <c r="W155" s="527"/>
      <c r="X155" s="528"/>
      <c r="Y155" s="528"/>
      <c r="Z155" s="528"/>
      <c r="AA155" s="529"/>
    </row>
    <row r="156" spans="1:27" s="530" customFormat="1" ht="14.25" customHeight="1" x14ac:dyDescent="0.25">
      <c r="A156" s="521"/>
      <c r="B156" s="507"/>
      <c r="C156" s="507"/>
      <c r="D156" s="522"/>
      <c r="E156" s="523"/>
      <c r="F156" s="523"/>
      <c r="G156" s="524"/>
      <c r="H156" s="524"/>
      <c r="I156" s="524"/>
      <c r="J156" s="521"/>
      <c r="K156" s="521"/>
      <c r="L156" s="521"/>
      <c r="M156" s="525"/>
      <c r="N156" s="525"/>
      <c r="O156" s="525"/>
      <c r="P156" s="525"/>
      <c r="Q156" s="525"/>
      <c r="R156" s="525"/>
      <c r="S156" s="526"/>
      <c r="T156" s="527"/>
      <c r="U156" s="527"/>
      <c r="V156" s="527"/>
      <c r="W156" s="527"/>
      <c r="X156" s="528"/>
      <c r="Y156" s="528"/>
      <c r="Z156" s="528"/>
      <c r="AA156" s="529"/>
    </row>
    <row r="157" spans="1:27" s="530" customFormat="1" ht="14.25" customHeight="1" x14ac:dyDescent="0.25">
      <c r="A157" s="521"/>
      <c r="B157" s="507"/>
      <c r="C157" s="507"/>
      <c r="D157" s="522"/>
      <c r="E157" s="523"/>
      <c r="F157" s="523"/>
      <c r="G157" s="524"/>
      <c r="H157" s="524"/>
      <c r="I157" s="524"/>
      <c r="J157" s="521"/>
      <c r="K157" s="521"/>
      <c r="L157" s="521"/>
      <c r="M157" s="525"/>
      <c r="N157" s="525"/>
      <c r="O157" s="525"/>
      <c r="P157" s="525"/>
      <c r="Q157" s="525"/>
      <c r="R157" s="525"/>
      <c r="S157" s="526"/>
      <c r="T157" s="527"/>
      <c r="U157" s="527"/>
      <c r="V157" s="527"/>
      <c r="W157" s="527"/>
      <c r="X157" s="528"/>
      <c r="Y157" s="528"/>
      <c r="Z157" s="528"/>
      <c r="AA157" s="529"/>
    </row>
    <row r="158" spans="1:27" s="530" customFormat="1" ht="14.25" customHeight="1" x14ac:dyDescent="0.25">
      <c r="A158" s="521"/>
      <c r="B158" s="507"/>
      <c r="C158" s="507"/>
      <c r="D158" s="522"/>
      <c r="E158" s="523"/>
      <c r="F158" s="523"/>
      <c r="G158" s="524"/>
      <c r="H158" s="524"/>
      <c r="I158" s="524"/>
      <c r="J158" s="521"/>
      <c r="K158" s="521"/>
      <c r="L158" s="521"/>
      <c r="M158" s="525"/>
      <c r="N158" s="525"/>
      <c r="O158" s="525"/>
      <c r="P158" s="525"/>
      <c r="Q158" s="525"/>
      <c r="R158" s="525"/>
      <c r="S158" s="526"/>
      <c r="T158" s="527"/>
      <c r="U158" s="527"/>
      <c r="V158" s="527"/>
      <c r="W158" s="527"/>
      <c r="X158" s="528"/>
      <c r="Y158" s="528"/>
      <c r="Z158" s="528"/>
      <c r="AA158" s="529"/>
    </row>
    <row r="159" spans="1:27" s="530" customFormat="1" ht="14.25" customHeight="1" x14ac:dyDescent="0.25">
      <c r="A159" s="521"/>
      <c r="B159" s="507"/>
      <c r="C159" s="507"/>
      <c r="D159" s="522"/>
      <c r="E159" s="523"/>
      <c r="F159" s="523"/>
      <c r="G159" s="524"/>
      <c r="H159" s="524"/>
      <c r="I159" s="524"/>
      <c r="J159" s="521"/>
      <c r="K159" s="521"/>
      <c r="L159" s="521"/>
      <c r="M159" s="525"/>
      <c r="N159" s="525"/>
      <c r="O159" s="525"/>
      <c r="P159" s="525"/>
      <c r="Q159" s="525"/>
      <c r="R159" s="525"/>
      <c r="S159" s="526"/>
      <c r="T159" s="527"/>
      <c r="U159" s="527"/>
      <c r="V159" s="527"/>
      <c r="W159" s="527"/>
      <c r="X159" s="528"/>
      <c r="Y159" s="528"/>
      <c r="Z159" s="528"/>
      <c r="AA159" s="529"/>
    </row>
    <row r="160" spans="1:27" s="530" customFormat="1" ht="14.25" customHeight="1" x14ac:dyDescent="0.25">
      <c r="A160" s="521"/>
      <c r="B160" s="507"/>
      <c r="C160" s="507"/>
      <c r="D160" s="522"/>
      <c r="E160" s="523"/>
      <c r="F160" s="523"/>
      <c r="G160" s="524"/>
      <c r="H160" s="524"/>
      <c r="I160" s="524"/>
      <c r="J160" s="521"/>
      <c r="K160" s="521"/>
      <c r="L160" s="521"/>
      <c r="M160" s="525"/>
      <c r="N160" s="525"/>
      <c r="O160" s="525"/>
      <c r="P160" s="525"/>
      <c r="Q160" s="525"/>
      <c r="R160" s="525"/>
      <c r="S160" s="526"/>
      <c r="T160" s="527"/>
      <c r="U160" s="527"/>
      <c r="V160" s="527"/>
      <c r="W160" s="527"/>
      <c r="X160" s="528"/>
      <c r="Y160" s="528"/>
      <c r="Z160" s="528"/>
      <c r="AA160" s="529"/>
    </row>
    <row r="161" spans="1:27" s="530" customFormat="1" ht="14.25" customHeight="1" x14ac:dyDescent="0.25">
      <c r="A161" s="521"/>
      <c r="B161" s="507"/>
      <c r="C161" s="507"/>
      <c r="D161" s="522"/>
      <c r="E161" s="523"/>
      <c r="F161" s="523"/>
      <c r="G161" s="524"/>
      <c r="H161" s="524"/>
      <c r="I161" s="524"/>
      <c r="J161" s="521"/>
      <c r="K161" s="521"/>
      <c r="L161" s="521"/>
      <c r="M161" s="525"/>
      <c r="N161" s="525"/>
      <c r="O161" s="525"/>
      <c r="P161" s="525"/>
      <c r="Q161" s="525"/>
      <c r="R161" s="525"/>
      <c r="S161" s="526"/>
      <c r="T161" s="527"/>
      <c r="U161" s="527"/>
      <c r="V161" s="527"/>
      <c r="W161" s="527"/>
      <c r="X161" s="528"/>
      <c r="Y161" s="528"/>
      <c r="Z161" s="528"/>
      <c r="AA161" s="529"/>
    </row>
    <row r="162" spans="1:27" s="530" customFormat="1" ht="14.25" customHeight="1" x14ac:dyDescent="0.25">
      <c r="A162" s="521"/>
      <c r="B162" s="507"/>
      <c r="C162" s="507"/>
      <c r="D162" s="522"/>
      <c r="E162" s="523"/>
      <c r="F162" s="523"/>
      <c r="G162" s="524"/>
      <c r="H162" s="524"/>
      <c r="I162" s="524"/>
      <c r="J162" s="521"/>
      <c r="K162" s="521"/>
      <c r="L162" s="521"/>
      <c r="M162" s="525"/>
      <c r="N162" s="525"/>
      <c r="O162" s="525"/>
      <c r="P162" s="525"/>
      <c r="Q162" s="525"/>
      <c r="R162" s="525"/>
      <c r="S162" s="526"/>
      <c r="T162" s="527"/>
      <c r="U162" s="527"/>
      <c r="V162" s="527"/>
      <c r="W162" s="527"/>
      <c r="X162" s="528"/>
      <c r="Y162" s="528"/>
      <c r="Z162" s="528"/>
      <c r="AA162" s="529"/>
    </row>
    <row r="163" spans="1:27" s="530" customFormat="1" ht="14.25" customHeight="1" x14ac:dyDescent="0.25">
      <c r="A163" s="521"/>
      <c r="B163" s="507"/>
      <c r="C163" s="507"/>
      <c r="D163" s="522"/>
      <c r="E163" s="523"/>
      <c r="F163" s="523"/>
      <c r="G163" s="524"/>
      <c r="H163" s="524"/>
      <c r="I163" s="524"/>
      <c r="J163" s="521"/>
      <c r="K163" s="521"/>
      <c r="L163" s="521"/>
      <c r="M163" s="525"/>
      <c r="N163" s="525"/>
      <c r="O163" s="525"/>
      <c r="P163" s="525"/>
      <c r="Q163" s="525"/>
      <c r="R163" s="525"/>
      <c r="S163" s="526"/>
      <c r="T163" s="527"/>
      <c r="U163" s="527"/>
      <c r="V163" s="527"/>
      <c r="W163" s="527"/>
      <c r="X163" s="528"/>
      <c r="Y163" s="528"/>
      <c r="Z163" s="528"/>
      <c r="AA163" s="529"/>
    </row>
    <row r="164" spans="1:27" s="530" customFormat="1" ht="14.25" customHeight="1" x14ac:dyDescent="0.25">
      <c r="A164" s="521"/>
      <c r="B164" s="507"/>
      <c r="C164" s="507"/>
      <c r="D164" s="522"/>
      <c r="E164" s="523"/>
      <c r="F164" s="523"/>
      <c r="G164" s="524"/>
      <c r="H164" s="524"/>
      <c r="I164" s="524"/>
      <c r="J164" s="521"/>
      <c r="K164" s="521"/>
      <c r="L164" s="521"/>
      <c r="M164" s="525"/>
      <c r="N164" s="525"/>
      <c r="O164" s="525"/>
      <c r="P164" s="525"/>
      <c r="Q164" s="525"/>
      <c r="R164" s="525"/>
      <c r="S164" s="526"/>
      <c r="T164" s="527"/>
      <c r="U164" s="527"/>
      <c r="V164" s="527"/>
      <c r="W164" s="527"/>
      <c r="X164" s="528"/>
      <c r="Y164" s="528"/>
      <c r="Z164" s="528"/>
      <c r="AA164" s="529"/>
    </row>
    <row r="165" spans="1:27" s="530" customFormat="1" ht="14.25" customHeight="1" x14ac:dyDescent="0.25">
      <c r="A165" s="521"/>
      <c r="B165" s="507"/>
      <c r="C165" s="507"/>
      <c r="D165" s="522"/>
      <c r="E165" s="523"/>
      <c r="F165" s="523"/>
      <c r="G165" s="524"/>
      <c r="H165" s="524"/>
      <c r="I165" s="524"/>
      <c r="J165" s="521"/>
      <c r="K165" s="521"/>
      <c r="L165" s="521"/>
      <c r="M165" s="525"/>
      <c r="N165" s="525"/>
      <c r="O165" s="525"/>
      <c r="P165" s="525"/>
      <c r="Q165" s="525"/>
      <c r="R165" s="525"/>
      <c r="S165" s="526"/>
      <c r="T165" s="527"/>
      <c r="U165" s="527"/>
      <c r="V165" s="527"/>
      <c r="W165" s="527"/>
      <c r="X165" s="528"/>
      <c r="Y165" s="528"/>
      <c r="Z165" s="528"/>
      <c r="AA165" s="529"/>
    </row>
    <row r="166" spans="1:27" s="530" customFormat="1" ht="14.25" customHeight="1" x14ac:dyDescent="0.25">
      <c r="A166" s="521"/>
      <c r="B166" s="507"/>
      <c r="C166" s="507"/>
      <c r="D166" s="522"/>
      <c r="E166" s="523"/>
      <c r="F166" s="523"/>
      <c r="G166" s="524"/>
      <c r="H166" s="524"/>
      <c r="I166" s="524"/>
      <c r="J166" s="521"/>
      <c r="K166" s="521"/>
      <c r="L166" s="521"/>
      <c r="M166" s="525"/>
      <c r="N166" s="525"/>
      <c r="O166" s="525"/>
      <c r="P166" s="525"/>
      <c r="Q166" s="525"/>
      <c r="R166" s="525"/>
      <c r="S166" s="526"/>
      <c r="T166" s="527"/>
      <c r="U166" s="527"/>
      <c r="V166" s="527"/>
      <c r="W166" s="527"/>
      <c r="X166" s="528"/>
      <c r="Y166" s="528"/>
      <c r="Z166" s="528"/>
      <c r="AA166" s="529"/>
    </row>
    <row r="167" spans="1:27" s="530" customFormat="1" ht="14.25" customHeight="1" x14ac:dyDescent="0.25">
      <c r="A167" s="521"/>
      <c r="B167" s="507"/>
      <c r="C167" s="507"/>
      <c r="D167" s="522"/>
      <c r="E167" s="523"/>
      <c r="F167" s="523"/>
      <c r="G167" s="524"/>
      <c r="H167" s="524"/>
      <c r="I167" s="524"/>
      <c r="J167" s="521"/>
      <c r="K167" s="521"/>
      <c r="L167" s="521"/>
      <c r="M167" s="525"/>
      <c r="N167" s="525"/>
      <c r="O167" s="525"/>
      <c r="P167" s="525"/>
      <c r="Q167" s="525"/>
      <c r="R167" s="525"/>
      <c r="S167" s="526"/>
      <c r="T167" s="527"/>
      <c r="U167" s="527"/>
      <c r="V167" s="527"/>
      <c r="W167" s="527"/>
      <c r="X167" s="528"/>
      <c r="Y167" s="528"/>
      <c r="Z167" s="528"/>
      <c r="AA167" s="529"/>
    </row>
    <row r="168" spans="1:27" s="530" customFormat="1" ht="14.25" customHeight="1" x14ac:dyDescent="0.25">
      <c r="A168" s="521"/>
      <c r="B168" s="507"/>
      <c r="C168" s="507"/>
      <c r="D168" s="522"/>
      <c r="E168" s="523"/>
      <c r="F168" s="523"/>
      <c r="G168" s="524"/>
      <c r="H168" s="524"/>
      <c r="I168" s="524"/>
      <c r="J168" s="521"/>
      <c r="K168" s="521"/>
      <c r="L168" s="521"/>
      <c r="M168" s="525"/>
      <c r="N168" s="525"/>
      <c r="O168" s="525"/>
      <c r="P168" s="525"/>
      <c r="Q168" s="525"/>
      <c r="R168" s="525"/>
      <c r="S168" s="526"/>
      <c r="T168" s="527"/>
      <c r="U168" s="527"/>
      <c r="V168" s="527"/>
      <c r="W168" s="527"/>
      <c r="X168" s="528"/>
      <c r="Y168" s="528"/>
      <c r="Z168" s="528"/>
      <c r="AA168" s="529"/>
    </row>
    <row r="169" spans="1:27" s="530" customFormat="1" ht="14.25" customHeight="1" x14ac:dyDescent="0.25">
      <c r="A169" s="521"/>
      <c r="B169" s="507"/>
      <c r="C169" s="507"/>
      <c r="D169" s="522"/>
      <c r="E169" s="523"/>
      <c r="F169" s="523"/>
      <c r="G169" s="524"/>
      <c r="H169" s="524"/>
      <c r="I169" s="524"/>
      <c r="J169" s="521"/>
      <c r="K169" s="521"/>
      <c r="L169" s="521"/>
      <c r="M169" s="525"/>
      <c r="N169" s="525"/>
      <c r="O169" s="525"/>
      <c r="P169" s="525"/>
      <c r="Q169" s="525"/>
      <c r="R169" s="525"/>
      <c r="S169" s="526"/>
      <c r="T169" s="527"/>
      <c r="U169" s="527"/>
      <c r="V169" s="527"/>
      <c r="W169" s="527"/>
      <c r="X169" s="528"/>
      <c r="Y169" s="528"/>
      <c r="Z169" s="528"/>
      <c r="AA169" s="529"/>
    </row>
    <row r="170" spans="1:27" s="530" customFormat="1" ht="14.25" customHeight="1" x14ac:dyDescent="0.25">
      <c r="A170" s="521"/>
      <c r="B170" s="507"/>
      <c r="C170" s="507"/>
      <c r="D170" s="522"/>
      <c r="E170" s="523"/>
      <c r="F170" s="523"/>
      <c r="G170" s="524"/>
      <c r="H170" s="524"/>
      <c r="I170" s="524"/>
      <c r="J170" s="521"/>
      <c r="K170" s="521"/>
      <c r="L170" s="521"/>
      <c r="M170" s="525"/>
      <c r="N170" s="525"/>
      <c r="O170" s="525"/>
      <c r="P170" s="525"/>
      <c r="Q170" s="525"/>
      <c r="R170" s="525"/>
      <c r="S170" s="526"/>
      <c r="T170" s="527"/>
      <c r="U170" s="527"/>
      <c r="V170" s="527"/>
      <c r="W170" s="527"/>
      <c r="X170" s="528"/>
      <c r="Y170" s="528"/>
      <c r="Z170" s="528"/>
      <c r="AA170" s="529"/>
    </row>
    <row r="171" spans="1:27" s="530" customFormat="1" ht="14.25" customHeight="1" x14ac:dyDescent="0.25">
      <c r="A171" s="521"/>
      <c r="B171" s="507"/>
      <c r="C171" s="507"/>
      <c r="D171" s="522"/>
      <c r="E171" s="523"/>
      <c r="F171" s="523"/>
      <c r="G171" s="524"/>
      <c r="H171" s="524"/>
      <c r="I171" s="524"/>
      <c r="J171" s="521"/>
      <c r="K171" s="521"/>
      <c r="L171" s="521"/>
      <c r="M171" s="525"/>
      <c r="N171" s="525"/>
      <c r="O171" s="525"/>
      <c r="P171" s="525"/>
      <c r="Q171" s="525"/>
      <c r="R171" s="525"/>
      <c r="S171" s="526"/>
      <c r="T171" s="527"/>
      <c r="U171" s="527"/>
      <c r="V171" s="527"/>
      <c r="W171" s="527"/>
      <c r="X171" s="528"/>
      <c r="Y171" s="528"/>
      <c r="Z171" s="528"/>
      <c r="AA171" s="529"/>
    </row>
    <row r="172" spans="1:27" s="530" customFormat="1" ht="14.25" customHeight="1" x14ac:dyDescent="0.25">
      <c r="A172" s="521"/>
      <c r="B172" s="507"/>
      <c r="C172" s="507"/>
      <c r="D172" s="522"/>
      <c r="E172" s="523"/>
      <c r="F172" s="523"/>
      <c r="G172" s="524"/>
      <c r="H172" s="524"/>
      <c r="I172" s="524"/>
      <c r="J172" s="521"/>
      <c r="K172" s="521"/>
      <c r="L172" s="521"/>
      <c r="M172" s="525"/>
      <c r="N172" s="525"/>
      <c r="O172" s="525"/>
      <c r="P172" s="525"/>
      <c r="Q172" s="525"/>
      <c r="R172" s="525"/>
      <c r="S172" s="526"/>
      <c r="T172" s="527"/>
      <c r="U172" s="527"/>
      <c r="V172" s="527"/>
      <c r="W172" s="527"/>
      <c r="X172" s="528"/>
      <c r="Y172" s="528"/>
      <c r="Z172" s="528"/>
      <c r="AA172" s="529"/>
    </row>
    <row r="173" spans="1:27" s="530" customFormat="1" ht="14.25" customHeight="1" x14ac:dyDescent="0.25">
      <c r="A173" s="521"/>
      <c r="B173" s="507"/>
      <c r="C173" s="507"/>
      <c r="D173" s="522"/>
      <c r="E173" s="523"/>
      <c r="F173" s="523"/>
      <c r="G173" s="524"/>
      <c r="H173" s="524"/>
      <c r="I173" s="524"/>
      <c r="J173" s="521"/>
      <c r="K173" s="521"/>
      <c r="L173" s="521"/>
      <c r="M173" s="525"/>
      <c r="N173" s="525"/>
      <c r="O173" s="525"/>
      <c r="P173" s="525"/>
      <c r="Q173" s="525"/>
      <c r="R173" s="525"/>
      <c r="S173" s="526"/>
      <c r="T173" s="527"/>
      <c r="U173" s="527"/>
      <c r="V173" s="527"/>
      <c r="W173" s="527"/>
      <c r="X173" s="528"/>
      <c r="Y173" s="528"/>
      <c r="Z173" s="528"/>
      <c r="AA173" s="529"/>
    </row>
    <row r="174" spans="1:27" s="530" customFormat="1" ht="14.25" customHeight="1" x14ac:dyDescent="0.25">
      <c r="A174" s="521"/>
      <c r="B174" s="507"/>
      <c r="C174" s="507"/>
      <c r="D174" s="522"/>
      <c r="E174" s="523"/>
      <c r="F174" s="523"/>
      <c r="G174" s="524"/>
      <c r="H174" s="524"/>
      <c r="I174" s="524"/>
      <c r="J174" s="521"/>
      <c r="K174" s="521"/>
      <c r="L174" s="521"/>
      <c r="M174" s="525"/>
      <c r="N174" s="525"/>
      <c r="O174" s="525"/>
      <c r="P174" s="525"/>
      <c r="Q174" s="525"/>
      <c r="R174" s="525"/>
      <c r="S174" s="526"/>
      <c r="T174" s="527"/>
      <c r="U174" s="527"/>
      <c r="V174" s="527"/>
      <c r="W174" s="527"/>
      <c r="X174" s="528"/>
      <c r="Y174" s="528"/>
      <c r="Z174" s="528"/>
      <c r="AA174" s="529"/>
    </row>
    <row r="175" spans="1:27" s="530" customFormat="1" ht="14.25" customHeight="1" x14ac:dyDescent="0.25">
      <c r="A175" s="521"/>
      <c r="B175" s="507"/>
      <c r="C175" s="507"/>
      <c r="D175" s="522"/>
      <c r="E175" s="523"/>
      <c r="F175" s="523"/>
      <c r="G175" s="524"/>
      <c r="H175" s="524"/>
      <c r="I175" s="524"/>
      <c r="J175" s="521"/>
      <c r="K175" s="521"/>
      <c r="L175" s="521"/>
      <c r="M175" s="525"/>
      <c r="N175" s="525"/>
      <c r="O175" s="525"/>
      <c r="P175" s="525"/>
      <c r="Q175" s="525"/>
      <c r="R175" s="525"/>
      <c r="S175" s="526"/>
      <c r="T175" s="527"/>
      <c r="U175" s="527"/>
      <c r="V175" s="527"/>
      <c r="W175" s="527"/>
      <c r="X175" s="528"/>
      <c r="Y175" s="528"/>
      <c r="Z175" s="528"/>
      <c r="AA175" s="529"/>
    </row>
    <row r="176" spans="1:27" s="530" customFormat="1" ht="14.25" customHeight="1" x14ac:dyDescent="0.25">
      <c r="A176" s="521"/>
      <c r="B176" s="507"/>
      <c r="C176" s="507"/>
      <c r="D176" s="522"/>
      <c r="E176" s="523"/>
      <c r="F176" s="523"/>
      <c r="G176" s="524"/>
      <c r="H176" s="524"/>
      <c r="I176" s="524"/>
      <c r="J176" s="521"/>
      <c r="K176" s="521"/>
      <c r="L176" s="521"/>
      <c r="M176" s="525"/>
      <c r="N176" s="525"/>
      <c r="O176" s="525"/>
      <c r="P176" s="525"/>
      <c r="Q176" s="525"/>
      <c r="R176" s="525"/>
      <c r="S176" s="526"/>
      <c r="T176" s="527"/>
      <c r="U176" s="527"/>
      <c r="V176" s="527"/>
      <c r="W176" s="527"/>
      <c r="X176" s="528"/>
      <c r="Y176" s="528"/>
      <c r="Z176" s="528"/>
      <c r="AA176" s="529"/>
    </row>
    <row r="177" spans="1:27" s="530" customFormat="1" ht="14.25" customHeight="1" x14ac:dyDescent="0.25">
      <c r="A177" s="521"/>
      <c r="B177" s="507"/>
      <c r="C177" s="507"/>
      <c r="D177" s="522"/>
      <c r="E177" s="523"/>
      <c r="F177" s="523"/>
      <c r="G177" s="524"/>
      <c r="H177" s="524"/>
      <c r="I177" s="524"/>
      <c r="J177" s="521"/>
      <c r="K177" s="521"/>
      <c r="L177" s="521"/>
      <c r="M177" s="525"/>
      <c r="N177" s="525"/>
      <c r="O177" s="525"/>
      <c r="P177" s="525"/>
      <c r="Q177" s="525"/>
      <c r="R177" s="525"/>
      <c r="S177" s="526"/>
      <c r="T177" s="527"/>
      <c r="U177" s="527"/>
      <c r="V177" s="527"/>
      <c r="W177" s="527"/>
      <c r="X177" s="528"/>
      <c r="Y177" s="528"/>
      <c r="Z177" s="528"/>
      <c r="AA177" s="529"/>
    </row>
    <row r="178" spans="1:27" s="530" customFormat="1" ht="14.25" customHeight="1" x14ac:dyDescent="0.25">
      <c r="A178" s="521"/>
      <c r="B178" s="507"/>
      <c r="C178" s="507"/>
      <c r="D178" s="522"/>
      <c r="E178" s="523"/>
      <c r="F178" s="523"/>
      <c r="G178" s="524"/>
      <c r="H178" s="524"/>
      <c r="I178" s="524"/>
      <c r="J178" s="521"/>
      <c r="K178" s="521"/>
      <c r="L178" s="521"/>
      <c r="M178" s="525"/>
      <c r="N178" s="525"/>
      <c r="O178" s="525"/>
      <c r="P178" s="525"/>
      <c r="Q178" s="525"/>
      <c r="R178" s="525"/>
      <c r="S178" s="526"/>
      <c r="T178" s="527"/>
      <c r="U178" s="527"/>
      <c r="V178" s="527"/>
      <c r="W178" s="527"/>
      <c r="X178" s="528"/>
      <c r="Y178" s="528"/>
      <c r="Z178" s="528"/>
      <c r="AA178" s="529"/>
    </row>
    <row r="179" spans="1:27" s="530" customFormat="1" ht="14.25" customHeight="1" x14ac:dyDescent="0.25">
      <c r="A179" s="521"/>
      <c r="B179" s="507"/>
      <c r="C179" s="507"/>
      <c r="D179" s="522"/>
      <c r="E179" s="523"/>
      <c r="F179" s="523"/>
      <c r="G179" s="524"/>
      <c r="H179" s="524"/>
      <c r="I179" s="524"/>
      <c r="J179" s="521"/>
      <c r="K179" s="521"/>
      <c r="L179" s="521"/>
      <c r="M179" s="525"/>
      <c r="N179" s="525"/>
      <c r="O179" s="525"/>
      <c r="P179" s="525"/>
      <c r="Q179" s="525"/>
      <c r="R179" s="525"/>
      <c r="S179" s="526"/>
      <c r="T179" s="527"/>
      <c r="U179" s="527"/>
      <c r="V179" s="527"/>
      <c r="W179" s="527"/>
      <c r="X179" s="528"/>
      <c r="Y179" s="528"/>
      <c r="Z179" s="528"/>
      <c r="AA179" s="529"/>
    </row>
    <row r="180" spans="1:27" s="530" customFormat="1" ht="14.25" customHeight="1" x14ac:dyDescent="0.25">
      <c r="A180" s="521"/>
      <c r="B180" s="507"/>
      <c r="C180" s="507"/>
      <c r="D180" s="522"/>
      <c r="E180" s="523"/>
      <c r="F180" s="523"/>
      <c r="G180" s="524"/>
      <c r="H180" s="524"/>
      <c r="I180" s="524"/>
      <c r="J180" s="521"/>
      <c r="K180" s="521"/>
      <c r="L180" s="521"/>
      <c r="M180" s="525"/>
      <c r="N180" s="525"/>
      <c r="O180" s="525"/>
      <c r="P180" s="525"/>
      <c r="Q180" s="525"/>
      <c r="R180" s="525"/>
      <c r="S180" s="526"/>
      <c r="T180" s="527"/>
      <c r="U180" s="527"/>
      <c r="V180" s="527"/>
      <c r="W180" s="527"/>
      <c r="X180" s="528"/>
      <c r="Y180" s="528"/>
      <c r="Z180" s="528"/>
      <c r="AA180" s="529"/>
    </row>
    <row r="181" spans="1:27" s="530" customFormat="1" ht="14.25" customHeight="1" x14ac:dyDescent="0.25">
      <c r="A181" s="521"/>
      <c r="B181" s="507"/>
      <c r="C181" s="507"/>
      <c r="D181" s="522"/>
      <c r="E181" s="523"/>
      <c r="F181" s="523"/>
      <c r="G181" s="524"/>
      <c r="H181" s="524"/>
      <c r="I181" s="524"/>
      <c r="J181" s="521"/>
      <c r="K181" s="521"/>
      <c r="L181" s="521"/>
      <c r="M181" s="525"/>
      <c r="N181" s="525"/>
      <c r="O181" s="525"/>
      <c r="P181" s="525"/>
      <c r="Q181" s="525"/>
      <c r="R181" s="525"/>
      <c r="S181" s="526"/>
      <c r="T181" s="527"/>
      <c r="U181" s="527"/>
      <c r="V181" s="527"/>
      <c r="W181" s="527"/>
      <c r="X181" s="528"/>
      <c r="Y181" s="528"/>
      <c r="Z181" s="528"/>
      <c r="AA181" s="529"/>
    </row>
    <row r="182" spans="1:27" s="530" customFormat="1" ht="14.25" customHeight="1" x14ac:dyDescent="0.25">
      <c r="A182" s="521"/>
      <c r="B182" s="507"/>
      <c r="C182" s="507"/>
      <c r="D182" s="522"/>
      <c r="E182" s="523"/>
      <c r="F182" s="523"/>
      <c r="G182" s="524"/>
      <c r="H182" s="524"/>
      <c r="I182" s="524"/>
      <c r="J182" s="521"/>
      <c r="K182" s="521"/>
      <c r="L182" s="521"/>
      <c r="M182" s="525"/>
      <c r="N182" s="525"/>
      <c r="O182" s="525"/>
      <c r="P182" s="525"/>
      <c r="Q182" s="525"/>
      <c r="R182" s="525"/>
      <c r="S182" s="526"/>
      <c r="T182" s="527"/>
      <c r="U182" s="527"/>
      <c r="V182" s="527"/>
      <c r="W182" s="527"/>
      <c r="X182" s="528"/>
      <c r="Y182" s="528"/>
      <c r="Z182" s="528"/>
      <c r="AA182" s="529"/>
    </row>
    <row r="183" spans="1:27" s="530" customFormat="1" ht="14.25" customHeight="1" x14ac:dyDescent="0.25">
      <c r="A183" s="521"/>
      <c r="B183" s="507"/>
      <c r="C183" s="507"/>
      <c r="D183" s="522"/>
      <c r="E183" s="523"/>
      <c r="F183" s="523"/>
      <c r="G183" s="524"/>
      <c r="H183" s="524"/>
      <c r="I183" s="524"/>
      <c r="J183" s="521"/>
      <c r="K183" s="521"/>
      <c r="L183" s="521"/>
      <c r="M183" s="525"/>
      <c r="N183" s="525"/>
      <c r="O183" s="525"/>
      <c r="P183" s="525"/>
      <c r="Q183" s="525"/>
      <c r="R183" s="525"/>
      <c r="S183" s="526"/>
      <c r="T183" s="527"/>
      <c r="U183" s="527"/>
      <c r="V183" s="527"/>
      <c r="W183" s="527"/>
      <c r="X183" s="528"/>
      <c r="Y183" s="528"/>
      <c r="Z183" s="528"/>
      <c r="AA183" s="529"/>
    </row>
    <row r="184" spans="1:27" s="530" customFormat="1" ht="14.25" customHeight="1" x14ac:dyDescent="0.25">
      <c r="A184" s="521"/>
      <c r="B184" s="507"/>
      <c r="C184" s="507"/>
      <c r="D184" s="522"/>
      <c r="E184" s="523"/>
      <c r="F184" s="523"/>
      <c r="G184" s="524"/>
      <c r="H184" s="524"/>
      <c r="I184" s="524"/>
      <c r="J184" s="521"/>
      <c r="K184" s="521"/>
      <c r="L184" s="521"/>
      <c r="M184" s="525"/>
      <c r="N184" s="525"/>
      <c r="O184" s="525"/>
      <c r="P184" s="525"/>
      <c r="Q184" s="525"/>
      <c r="R184" s="525"/>
      <c r="S184" s="526"/>
      <c r="T184" s="527"/>
      <c r="U184" s="527"/>
      <c r="V184" s="527"/>
      <c r="W184" s="527"/>
      <c r="X184" s="528"/>
      <c r="Y184" s="528"/>
      <c r="Z184" s="528"/>
      <c r="AA184" s="529"/>
    </row>
    <row r="185" spans="1:27" s="530" customFormat="1" ht="14.25" customHeight="1" x14ac:dyDescent="0.25">
      <c r="A185" s="521"/>
      <c r="B185" s="507"/>
      <c r="C185" s="507"/>
      <c r="D185" s="522"/>
      <c r="E185" s="523"/>
      <c r="F185" s="523"/>
      <c r="G185" s="524"/>
      <c r="H185" s="524"/>
      <c r="I185" s="524"/>
      <c r="J185" s="521"/>
      <c r="K185" s="521"/>
      <c r="L185" s="521"/>
      <c r="M185" s="525"/>
      <c r="N185" s="525"/>
      <c r="O185" s="525"/>
      <c r="P185" s="525"/>
      <c r="Q185" s="525"/>
      <c r="R185" s="525"/>
      <c r="S185" s="526"/>
      <c r="T185" s="527"/>
      <c r="U185" s="527"/>
      <c r="V185" s="527"/>
      <c r="W185" s="527"/>
      <c r="X185" s="528"/>
      <c r="Y185" s="528"/>
      <c r="Z185" s="528"/>
      <c r="AA185" s="529"/>
    </row>
    <row r="186" spans="1:27" s="530" customFormat="1" ht="14.25" customHeight="1" x14ac:dyDescent="0.25">
      <c r="A186" s="521"/>
      <c r="B186" s="507"/>
      <c r="C186" s="507"/>
      <c r="D186" s="522"/>
      <c r="E186" s="523"/>
      <c r="F186" s="523"/>
      <c r="G186" s="524"/>
      <c r="H186" s="524"/>
      <c r="I186" s="524"/>
      <c r="J186" s="521"/>
      <c r="K186" s="521"/>
      <c r="L186" s="521"/>
      <c r="M186" s="525"/>
      <c r="N186" s="525"/>
      <c r="O186" s="525"/>
      <c r="P186" s="525"/>
      <c r="Q186" s="525"/>
      <c r="R186" s="525"/>
      <c r="S186" s="526"/>
      <c r="T186" s="527"/>
      <c r="U186" s="527"/>
      <c r="V186" s="527"/>
      <c r="W186" s="527"/>
      <c r="X186" s="528"/>
      <c r="Y186" s="528"/>
      <c r="Z186" s="528"/>
      <c r="AA186" s="529"/>
    </row>
    <row r="187" spans="1:27" s="530" customFormat="1" ht="14.25" customHeight="1" x14ac:dyDescent="0.25">
      <c r="A187" s="521"/>
      <c r="B187" s="507"/>
      <c r="C187" s="507"/>
      <c r="D187" s="522"/>
      <c r="E187" s="523"/>
      <c r="F187" s="523"/>
      <c r="G187" s="524"/>
      <c r="H187" s="524"/>
      <c r="I187" s="524"/>
      <c r="J187" s="521"/>
      <c r="K187" s="521"/>
      <c r="L187" s="521"/>
      <c r="M187" s="525"/>
      <c r="N187" s="525"/>
      <c r="O187" s="525"/>
      <c r="P187" s="525"/>
      <c r="Q187" s="525"/>
      <c r="R187" s="525"/>
      <c r="S187" s="526"/>
      <c r="T187" s="527"/>
      <c r="U187" s="527"/>
      <c r="V187" s="527"/>
      <c r="W187" s="527"/>
      <c r="X187" s="528"/>
      <c r="Y187" s="528"/>
      <c r="Z187" s="528"/>
      <c r="AA187" s="529"/>
    </row>
    <row r="188" spans="1:27" s="530" customFormat="1" ht="14.25" customHeight="1" x14ac:dyDescent="0.25">
      <c r="A188" s="521"/>
      <c r="B188" s="507"/>
      <c r="C188" s="507"/>
      <c r="D188" s="522"/>
      <c r="E188" s="523"/>
      <c r="F188" s="523"/>
      <c r="G188" s="524"/>
      <c r="H188" s="524"/>
      <c r="I188" s="524"/>
      <c r="J188" s="521"/>
      <c r="K188" s="521"/>
      <c r="L188" s="521"/>
      <c r="M188" s="525"/>
      <c r="N188" s="525"/>
      <c r="O188" s="525"/>
      <c r="P188" s="525"/>
      <c r="Q188" s="525"/>
      <c r="R188" s="525"/>
      <c r="S188" s="526"/>
      <c r="T188" s="527"/>
      <c r="U188" s="527"/>
      <c r="V188" s="527"/>
      <c r="W188" s="527"/>
      <c r="X188" s="528"/>
      <c r="Y188" s="528"/>
      <c r="Z188" s="528"/>
      <c r="AA188" s="529"/>
    </row>
    <row r="189" spans="1:27" s="530" customFormat="1" ht="14.25" customHeight="1" x14ac:dyDescent="0.25">
      <c r="A189" s="521"/>
      <c r="B189" s="507"/>
      <c r="C189" s="507"/>
      <c r="D189" s="522"/>
      <c r="E189" s="523"/>
      <c r="F189" s="523"/>
      <c r="G189" s="524"/>
      <c r="H189" s="524"/>
      <c r="I189" s="524"/>
      <c r="J189" s="521"/>
      <c r="K189" s="521"/>
      <c r="L189" s="521"/>
      <c r="M189" s="525"/>
      <c r="N189" s="525"/>
      <c r="O189" s="525"/>
      <c r="P189" s="525"/>
      <c r="Q189" s="525"/>
      <c r="R189" s="525"/>
      <c r="S189" s="526"/>
      <c r="T189" s="527"/>
      <c r="U189" s="527"/>
      <c r="V189" s="527"/>
      <c r="W189" s="527"/>
      <c r="X189" s="528"/>
      <c r="Y189" s="528"/>
      <c r="Z189" s="528"/>
      <c r="AA189" s="529"/>
    </row>
    <row r="190" spans="1:27" s="530" customFormat="1" ht="14.25" customHeight="1" x14ac:dyDescent="0.25">
      <c r="A190" s="521"/>
      <c r="B190" s="507"/>
      <c r="C190" s="507"/>
      <c r="D190" s="522"/>
      <c r="E190" s="523"/>
      <c r="F190" s="523"/>
      <c r="G190" s="524"/>
      <c r="H190" s="524"/>
      <c r="I190" s="524"/>
      <c r="J190" s="521"/>
      <c r="K190" s="521"/>
      <c r="L190" s="521"/>
      <c r="M190" s="525"/>
      <c r="N190" s="525"/>
      <c r="O190" s="525"/>
      <c r="P190" s="525"/>
      <c r="Q190" s="525"/>
      <c r="R190" s="525"/>
      <c r="S190" s="526"/>
      <c r="T190" s="527"/>
      <c r="U190" s="527"/>
      <c r="V190" s="527"/>
      <c r="W190" s="527"/>
      <c r="X190" s="528"/>
      <c r="Y190" s="528"/>
      <c r="Z190" s="528"/>
      <c r="AA190" s="529"/>
    </row>
    <row r="191" spans="1:27" s="530" customFormat="1" ht="14.25" customHeight="1" x14ac:dyDescent="0.25">
      <c r="A191" s="521"/>
      <c r="B191" s="507"/>
      <c r="C191" s="507"/>
      <c r="D191" s="522"/>
      <c r="E191" s="523"/>
      <c r="F191" s="523"/>
      <c r="G191" s="524"/>
      <c r="H191" s="524"/>
      <c r="I191" s="524"/>
      <c r="J191" s="521"/>
      <c r="K191" s="521"/>
      <c r="L191" s="521"/>
      <c r="M191" s="525"/>
      <c r="N191" s="525"/>
      <c r="O191" s="525"/>
      <c r="P191" s="525"/>
      <c r="Q191" s="525"/>
      <c r="R191" s="525"/>
      <c r="S191" s="526"/>
      <c r="T191" s="527"/>
      <c r="U191" s="527"/>
      <c r="V191" s="527"/>
      <c r="W191" s="527"/>
      <c r="X191" s="528"/>
      <c r="Y191" s="528"/>
      <c r="Z191" s="528"/>
      <c r="AA191" s="529"/>
    </row>
    <row r="192" spans="1:27" s="530" customFormat="1" ht="14.25" customHeight="1" x14ac:dyDescent="0.25">
      <c r="A192" s="521"/>
      <c r="B192" s="507"/>
      <c r="C192" s="507"/>
      <c r="D192" s="522"/>
      <c r="E192" s="523"/>
      <c r="F192" s="523"/>
      <c r="G192" s="524"/>
      <c r="H192" s="524"/>
      <c r="I192" s="524"/>
      <c r="J192" s="521"/>
      <c r="K192" s="521"/>
      <c r="L192" s="521"/>
      <c r="M192" s="525"/>
      <c r="N192" s="525"/>
      <c r="O192" s="525"/>
      <c r="P192" s="525"/>
      <c r="Q192" s="525"/>
      <c r="R192" s="525"/>
      <c r="S192" s="526"/>
      <c r="T192" s="527"/>
      <c r="U192" s="527"/>
      <c r="V192" s="527"/>
      <c r="W192" s="527"/>
      <c r="X192" s="528"/>
      <c r="Y192" s="528"/>
      <c r="Z192" s="528"/>
      <c r="AA192" s="529"/>
    </row>
    <row r="193" spans="1:27" s="530" customFormat="1" ht="14.25" customHeight="1" x14ac:dyDescent="0.25">
      <c r="A193" s="521"/>
      <c r="B193" s="507"/>
      <c r="C193" s="507"/>
      <c r="D193" s="522"/>
      <c r="E193" s="523"/>
      <c r="F193" s="523"/>
      <c r="G193" s="524"/>
      <c r="H193" s="524"/>
      <c r="I193" s="524"/>
      <c r="J193" s="521"/>
      <c r="K193" s="521"/>
      <c r="L193" s="521"/>
      <c r="M193" s="525"/>
      <c r="N193" s="525"/>
      <c r="O193" s="525"/>
      <c r="P193" s="525"/>
      <c r="Q193" s="525"/>
      <c r="R193" s="525"/>
      <c r="S193" s="526"/>
      <c r="T193" s="527"/>
      <c r="U193" s="527"/>
      <c r="V193" s="527"/>
      <c r="W193" s="527"/>
      <c r="X193" s="528"/>
      <c r="Y193" s="528"/>
      <c r="Z193" s="528"/>
      <c r="AA193" s="529"/>
    </row>
    <row r="194" spans="1:27" s="530" customFormat="1" ht="14.25" customHeight="1" x14ac:dyDescent="0.25">
      <c r="A194" s="521"/>
      <c r="B194" s="507"/>
      <c r="C194" s="507"/>
      <c r="D194" s="522"/>
      <c r="E194" s="523"/>
      <c r="F194" s="523"/>
      <c r="G194" s="524"/>
      <c r="H194" s="524"/>
      <c r="I194" s="524"/>
      <c r="J194" s="521"/>
      <c r="K194" s="521"/>
      <c r="L194" s="521"/>
      <c r="M194" s="525"/>
      <c r="N194" s="525"/>
      <c r="O194" s="525"/>
      <c r="P194" s="525"/>
      <c r="Q194" s="525"/>
      <c r="R194" s="525"/>
      <c r="S194" s="526"/>
      <c r="T194" s="527"/>
      <c r="U194" s="527"/>
      <c r="V194" s="527"/>
      <c r="W194" s="527"/>
      <c r="X194" s="528"/>
      <c r="Y194" s="528"/>
      <c r="Z194" s="528"/>
      <c r="AA194" s="529"/>
    </row>
    <row r="195" spans="1:27" s="530" customFormat="1" ht="14.25" customHeight="1" x14ac:dyDescent="0.25">
      <c r="A195" s="521"/>
      <c r="B195" s="507"/>
      <c r="C195" s="507"/>
      <c r="D195" s="522"/>
      <c r="E195" s="523"/>
      <c r="F195" s="523"/>
      <c r="G195" s="524"/>
      <c r="H195" s="524"/>
      <c r="I195" s="524"/>
      <c r="J195" s="521"/>
      <c r="K195" s="521"/>
      <c r="L195" s="521"/>
      <c r="M195" s="525"/>
      <c r="N195" s="525"/>
      <c r="O195" s="525"/>
      <c r="P195" s="525"/>
      <c r="Q195" s="525"/>
      <c r="R195" s="525"/>
      <c r="S195" s="526"/>
      <c r="T195" s="527"/>
      <c r="U195" s="527"/>
      <c r="V195" s="527"/>
      <c r="W195" s="527"/>
      <c r="X195" s="528"/>
      <c r="Y195" s="528"/>
      <c r="Z195" s="528"/>
      <c r="AA195" s="529"/>
    </row>
    <row r="196" spans="1:27" s="530" customFormat="1" ht="14.25" customHeight="1" x14ac:dyDescent="0.25">
      <c r="A196" s="521"/>
      <c r="B196" s="507"/>
      <c r="C196" s="507"/>
      <c r="D196" s="522"/>
      <c r="E196" s="523"/>
      <c r="F196" s="523"/>
      <c r="G196" s="524"/>
      <c r="H196" s="524"/>
      <c r="I196" s="524"/>
      <c r="J196" s="521"/>
      <c r="K196" s="521"/>
      <c r="L196" s="521"/>
      <c r="M196" s="525"/>
      <c r="N196" s="525"/>
      <c r="O196" s="525"/>
      <c r="P196" s="525"/>
      <c r="Q196" s="525"/>
      <c r="R196" s="525"/>
      <c r="S196" s="526"/>
      <c r="T196" s="527"/>
      <c r="U196" s="527"/>
      <c r="V196" s="527"/>
      <c r="W196" s="527"/>
      <c r="X196" s="528"/>
      <c r="Y196" s="528"/>
      <c r="Z196" s="528"/>
      <c r="AA196" s="529"/>
    </row>
    <row r="197" spans="1:27" s="530" customFormat="1" ht="14.25" customHeight="1" x14ac:dyDescent="0.25">
      <c r="A197" s="521"/>
      <c r="B197" s="507"/>
      <c r="C197" s="507"/>
      <c r="D197" s="522"/>
      <c r="E197" s="523"/>
      <c r="F197" s="523"/>
      <c r="G197" s="524"/>
      <c r="H197" s="524"/>
      <c r="I197" s="524"/>
      <c r="J197" s="521"/>
      <c r="K197" s="521"/>
      <c r="L197" s="521"/>
      <c r="M197" s="525"/>
      <c r="N197" s="525"/>
      <c r="O197" s="525"/>
      <c r="P197" s="525"/>
      <c r="Q197" s="525"/>
      <c r="R197" s="525"/>
      <c r="S197" s="526"/>
      <c r="T197" s="527"/>
      <c r="U197" s="527"/>
      <c r="V197" s="527"/>
      <c r="W197" s="527"/>
      <c r="X197" s="528"/>
      <c r="Y197" s="528"/>
      <c r="Z197" s="528"/>
      <c r="AA197" s="529"/>
    </row>
    <row r="198" spans="1:27" s="530" customFormat="1" ht="14.25" customHeight="1" x14ac:dyDescent="0.25">
      <c r="A198" s="521"/>
      <c r="B198" s="507"/>
      <c r="C198" s="507"/>
      <c r="D198" s="522"/>
      <c r="E198" s="523"/>
      <c r="F198" s="523"/>
      <c r="G198" s="524"/>
      <c r="H198" s="524"/>
      <c r="I198" s="524"/>
      <c r="J198" s="521"/>
      <c r="K198" s="521"/>
      <c r="L198" s="521"/>
      <c r="M198" s="525"/>
      <c r="N198" s="525"/>
      <c r="O198" s="525"/>
      <c r="P198" s="525"/>
      <c r="Q198" s="525"/>
      <c r="R198" s="525"/>
      <c r="S198" s="526"/>
      <c r="T198" s="527"/>
      <c r="U198" s="527"/>
      <c r="V198" s="527"/>
      <c r="W198" s="527"/>
      <c r="X198" s="528"/>
      <c r="Y198" s="528"/>
      <c r="Z198" s="528"/>
      <c r="AA198" s="529"/>
    </row>
    <row r="199" spans="1:27" s="530" customFormat="1" ht="14.25" customHeight="1" x14ac:dyDescent="0.25">
      <c r="A199" s="521"/>
      <c r="B199" s="507"/>
      <c r="C199" s="507"/>
      <c r="D199" s="522"/>
      <c r="E199" s="523"/>
      <c r="F199" s="523"/>
      <c r="G199" s="524"/>
      <c r="H199" s="524"/>
      <c r="I199" s="524"/>
      <c r="J199" s="521"/>
      <c r="K199" s="521"/>
      <c r="L199" s="521"/>
      <c r="M199" s="525"/>
      <c r="N199" s="525"/>
      <c r="O199" s="525"/>
      <c r="P199" s="525"/>
      <c r="Q199" s="525"/>
      <c r="R199" s="525"/>
      <c r="S199" s="526"/>
      <c r="T199" s="527"/>
      <c r="U199" s="527"/>
      <c r="V199" s="527"/>
      <c r="W199" s="527"/>
      <c r="X199" s="528"/>
      <c r="Y199" s="528"/>
      <c r="Z199" s="528"/>
      <c r="AA199" s="529"/>
    </row>
    <row r="200" spans="1:27" s="530" customFormat="1" ht="14.25" customHeight="1" x14ac:dyDescent="0.25">
      <c r="A200" s="521"/>
      <c r="B200" s="507"/>
      <c r="C200" s="507"/>
      <c r="D200" s="522"/>
      <c r="E200" s="523"/>
      <c r="F200" s="523"/>
      <c r="G200" s="524"/>
      <c r="H200" s="524"/>
      <c r="I200" s="524"/>
      <c r="J200" s="521"/>
      <c r="K200" s="521"/>
      <c r="L200" s="521"/>
      <c r="M200" s="525"/>
      <c r="N200" s="525"/>
      <c r="O200" s="525"/>
      <c r="P200" s="525"/>
      <c r="Q200" s="525"/>
      <c r="R200" s="525"/>
      <c r="S200" s="526"/>
      <c r="T200" s="527"/>
      <c r="U200" s="527"/>
      <c r="V200" s="527"/>
      <c r="W200" s="527"/>
      <c r="X200" s="528"/>
      <c r="Y200" s="528"/>
      <c r="Z200" s="528"/>
      <c r="AA200" s="529"/>
    </row>
    <row r="201" spans="1:27" s="530" customFormat="1" ht="14.25" customHeight="1" x14ac:dyDescent="0.25">
      <c r="A201" s="521"/>
      <c r="B201" s="507"/>
      <c r="C201" s="507"/>
      <c r="D201" s="522"/>
      <c r="E201" s="523"/>
      <c r="F201" s="523"/>
      <c r="G201" s="524"/>
      <c r="H201" s="524"/>
      <c r="I201" s="524"/>
      <c r="J201" s="521"/>
      <c r="K201" s="521"/>
      <c r="L201" s="521"/>
      <c r="M201" s="525"/>
      <c r="N201" s="525"/>
      <c r="O201" s="525"/>
      <c r="P201" s="525"/>
      <c r="Q201" s="525"/>
      <c r="R201" s="525"/>
      <c r="S201" s="526"/>
      <c r="T201" s="527"/>
      <c r="U201" s="527"/>
      <c r="V201" s="527"/>
      <c r="W201" s="527"/>
      <c r="X201" s="528"/>
      <c r="Y201" s="528"/>
      <c r="Z201" s="528"/>
      <c r="AA201" s="529"/>
    </row>
    <row r="202" spans="1:27" s="530" customFormat="1" ht="14.25" customHeight="1" x14ac:dyDescent="0.25">
      <c r="A202" s="521"/>
      <c r="B202" s="507"/>
      <c r="C202" s="507"/>
      <c r="D202" s="522"/>
      <c r="E202" s="523"/>
      <c r="F202" s="523"/>
      <c r="G202" s="524"/>
      <c r="H202" s="524"/>
      <c r="I202" s="524"/>
      <c r="J202" s="521"/>
      <c r="K202" s="521"/>
      <c r="L202" s="521"/>
      <c r="M202" s="525"/>
      <c r="N202" s="525"/>
      <c r="O202" s="525"/>
      <c r="P202" s="525"/>
      <c r="Q202" s="525"/>
      <c r="R202" s="525"/>
      <c r="S202" s="526"/>
      <c r="T202" s="527"/>
      <c r="U202" s="527"/>
      <c r="V202" s="527"/>
      <c r="W202" s="527"/>
      <c r="X202" s="528"/>
      <c r="Y202" s="528"/>
      <c r="Z202" s="528"/>
      <c r="AA202" s="529"/>
    </row>
    <row r="203" spans="1:27" s="530" customFormat="1" ht="14.25" customHeight="1" x14ac:dyDescent="0.25">
      <c r="A203" s="521"/>
      <c r="B203" s="507"/>
      <c r="C203" s="507"/>
      <c r="D203" s="522"/>
      <c r="E203" s="523"/>
      <c r="F203" s="523"/>
      <c r="G203" s="524"/>
      <c r="H203" s="524"/>
      <c r="I203" s="524"/>
      <c r="J203" s="521"/>
      <c r="K203" s="521"/>
      <c r="L203" s="521"/>
      <c r="M203" s="525"/>
      <c r="N203" s="525"/>
      <c r="O203" s="525"/>
      <c r="P203" s="525"/>
      <c r="Q203" s="525"/>
      <c r="R203" s="525"/>
      <c r="S203" s="526"/>
      <c r="T203" s="527"/>
      <c r="U203" s="527"/>
      <c r="V203" s="527"/>
      <c r="W203" s="527"/>
      <c r="X203" s="528"/>
      <c r="Y203" s="528"/>
      <c r="Z203" s="528"/>
      <c r="AA203" s="529"/>
    </row>
    <row r="204" spans="1:27" s="530" customFormat="1" ht="14.25" customHeight="1" x14ac:dyDescent="0.25">
      <c r="A204" s="521"/>
      <c r="B204" s="507"/>
      <c r="C204" s="507"/>
      <c r="D204" s="522"/>
      <c r="E204" s="523"/>
      <c r="F204" s="523"/>
      <c r="G204" s="524"/>
      <c r="H204" s="524"/>
      <c r="I204" s="524"/>
      <c r="J204" s="521"/>
      <c r="K204" s="521"/>
      <c r="L204" s="521"/>
      <c r="M204" s="525"/>
      <c r="N204" s="525"/>
      <c r="O204" s="525"/>
      <c r="P204" s="525"/>
      <c r="Q204" s="525"/>
      <c r="R204" s="525"/>
      <c r="S204" s="526"/>
      <c r="T204" s="527"/>
      <c r="U204" s="527"/>
      <c r="V204" s="527"/>
      <c r="W204" s="527"/>
      <c r="X204" s="528"/>
      <c r="Y204" s="528"/>
      <c r="Z204" s="528"/>
      <c r="AA204" s="529"/>
    </row>
    <row r="205" spans="1:27" s="530" customFormat="1" ht="14.25" customHeight="1" x14ac:dyDescent="0.25">
      <c r="A205" s="521"/>
      <c r="B205" s="507"/>
      <c r="C205" s="507"/>
      <c r="D205" s="522"/>
      <c r="E205" s="523"/>
      <c r="F205" s="523"/>
      <c r="G205" s="524"/>
      <c r="H205" s="524"/>
      <c r="I205" s="524"/>
      <c r="J205" s="521"/>
      <c r="K205" s="521"/>
      <c r="L205" s="521"/>
      <c r="M205" s="525"/>
      <c r="N205" s="525"/>
      <c r="O205" s="525"/>
      <c r="P205" s="525"/>
      <c r="Q205" s="525"/>
      <c r="R205" s="525"/>
      <c r="S205" s="526"/>
      <c r="T205" s="527"/>
      <c r="U205" s="527"/>
      <c r="V205" s="527"/>
      <c r="W205" s="527"/>
      <c r="X205" s="528"/>
      <c r="Y205" s="528"/>
      <c r="Z205" s="528"/>
      <c r="AA205" s="529"/>
    </row>
    <row r="206" spans="1:27" s="530" customFormat="1" ht="14.25" customHeight="1" x14ac:dyDescent="0.25">
      <c r="A206" s="521"/>
      <c r="B206" s="507"/>
      <c r="C206" s="507"/>
      <c r="D206" s="522"/>
      <c r="E206" s="523"/>
      <c r="F206" s="523"/>
      <c r="G206" s="524"/>
      <c r="H206" s="524"/>
      <c r="I206" s="524"/>
      <c r="J206" s="521"/>
      <c r="K206" s="521"/>
      <c r="L206" s="521"/>
      <c r="M206" s="525"/>
      <c r="N206" s="525"/>
      <c r="O206" s="525"/>
      <c r="P206" s="525"/>
      <c r="Q206" s="525"/>
      <c r="R206" s="525"/>
      <c r="S206" s="526"/>
      <c r="T206" s="527"/>
      <c r="U206" s="527"/>
      <c r="V206" s="527"/>
      <c r="W206" s="527"/>
      <c r="X206" s="528"/>
      <c r="Y206" s="528"/>
      <c r="Z206" s="528"/>
      <c r="AA206" s="529"/>
    </row>
    <row r="207" spans="1:27" s="530" customFormat="1" ht="14.25" customHeight="1" x14ac:dyDescent="0.25">
      <c r="A207" s="521"/>
      <c r="B207" s="507"/>
      <c r="C207" s="507"/>
      <c r="D207" s="522"/>
      <c r="E207" s="523"/>
      <c r="F207" s="523"/>
      <c r="G207" s="524"/>
      <c r="H207" s="524"/>
      <c r="I207" s="524"/>
      <c r="J207" s="521"/>
      <c r="K207" s="521"/>
      <c r="L207" s="521"/>
      <c r="M207" s="525"/>
      <c r="N207" s="525"/>
      <c r="O207" s="525"/>
      <c r="P207" s="525"/>
      <c r="Q207" s="525"/>
      <c r="R207" s="525"/>
      <c r="S207" s="526"/>
      <c r="T207" s="527"/>
      <c r="U207" s="527"/>
      <c r="V207" s="527"/>
      <c r="W207" s="527"/>
      <c r="X207" s="528"/>
      <c r="Y207" s="528"/>
      <c r="Z207" s="528"/>
      <c r="AA207" s="529"/>
    </row>
    <row r="208" spans="1:27" s="530" customFormat="1" ht="14.25" customHeight="1" x14ac:dyDescent="0.25">
      <c r="A208" s="521"/>
      <c r="B208" s="507"/>
      <c r="C208" s="507"/>
      <c r="D208" s="522"/>
      <c r="E208" s="523"/>
      <c r="F208" s="523"/>
      <c r="G208" s="524"/>
      <c r="H208" s="524"/>
      <c r="I208" s="524"/>
      <c r="J208" s="521"/>
      <c r="K208" s="521"/>
      <c r="L208" s="521"/>
      <c r="M208" s="525"/>
      <c r="N208" s="525"/>
      <c r="O208" s="525"/>
      <c r="P208" s="525"/>
      <c r="Q208" s="525"/>
      <c r="R208" s="525"/>
      <c r="S208" s="526"/>
      <c r="T208" s="527"/>
      <c r="U208" s="527"/>
      <c r="V208" s="527"/>
      <c r="W208" s="527"/>
      <c r="X208" s="528"/>
      <c r="Y208" s="528"/>
      <c r="Z208" s="528"/>
      <c r="AA208" s="529"/>
    </row>
    <row r="209" spans="1:27" s="530" customFormat="1" ht="14.25" customHeight="1" x14ac:dyDescent="0.25">
      <c r="A209" s="521"/>
      <c r="B209" s="507"/>
      <c r="C209" s="507"/>
      <c r="D209" s="522"/>
      <c r="E209" s="523"/>
      <c r="F209" s="523"/>
      <c r="G209" s="524"/>
      <c r="H209" s="524"/>
      <c r="I209" s="524"/>
      <c r="J209" s="521"/>
      <c r="K209" s="521"/>
      <c r="L209" s="521"/>
      <c r="M209" s="525"/>
      <c r="N209" s="525"/>
      <c r="O209" s="525"/>
      <c r="P209" s="525"/>
      <c r="Q209" s="525"/>
      <c r="R209" s="525"/>
      <c r="S209" s="526"/>
      <c r="T209" s="527"/>
      <c r="U209" s="527"/>
      <c r="V209" s="527"/>
      <c r="W209" s="527"/>
      <c r="X209" s="528"/>
      <c r="Y209" s="528"/>
      <c r="Z209" s="528"/>
      <c r="AA209" s="529"/>
    </row>
    <row r="210" spans="1:27" s="530" customFormat="1" ht="14.25" customHeight="1" x14ac:dyDescent="0.25">
      <c r="A210" s="521"/>
      <c r="B210" s="507"/>
      <c r="C210" s="507"/>
      <c r="D210" s="522"/>
      <c r="E210" s="523"/>
      <c r="F210" s="523"/>
      <c r="G210" s="524"/>
      <c r="H210" s="524"/>
      <c r="I210" s="524"/>
      <c r="J210" s="521"/>
      <c r="K210" s="521"/>
      <c r="L210" s="521"/>
      <c r="M210" s="525"/>
      <c r="N210" s="525"/>
      <c r="O210" s="525"/>
      <c r="P210" s="525"/>
      <c r="Q210" s="525"/>
      <c r="R210" s="525"/>
      <c r="S210" s="526"/>
      <c r="T210" s="527"/>
      <c r="U210" s="527"/>
      <c r="V210" s="527"/>
      <c r="W210" s="527"/>
      <c r="X210" s="528"/>
      <c r="Y210" s="528"/>
      <c r="Z210" s="528"/>
      <c r="AA210" s="529"/>
    </row>
    <row r="211" spans="1:27" s="530" customFormat="1" ht="14.25" customHeight="1" x14ac:dyDescent="0.25">
      <c r="A211" s="521"/>
      <c r="B211" s="507"/>
      <c r="C211" s="507"/>
      <c r="D211" s="522"/>
      <c r="E211" s="523"/>
      <c r="F211" s="523"/>
      <c r="G211" s="524"/>
      <c r="H211" s="524"/>
      <c r="I211" s="524"/>
      <c r="J211" s="521"/>
      <c r="K211" s="521"/>
      <c r="L211" s="521"/>
      <c r="M211" s="525"/>
      <c r="N211" s="525"/>
      <c r="O211" s="525"/>
      <c r="P211" s="525"/>
      <c r="Q211" s="525"/>
      <c r="R211" s="525"/>
      <c r="S211" s="526"/>
      <c r="T211" s="527"/>
      <c r="U211" s="527"/>
      <c r="V211" s="527"/>
      <c r="W211" s="527"/>
      <c r="X211" s="528"/>
      <c r="Y211" s="528"/>
      <c r="Z211" s="528"/>
      <c r="AA211" s="529"/>
    </row>
    <row r="212" spans="1:27" s="530" customFormat="1" ht="14.25" customHeight="1" x14ac:dyDescent="0.25">
      <c r="A212" s="521"/>
      <c r="B212" s="507"/>
      <c r="C212" s="507"/>
      <c r="D212" s="522"/>
      <c r="E212" s="523"/>
      <c r="F212" s="523"/>
      <c r="G212" s="524"/>
      <c r="H212" s="524"/>
      <c r="I212" s="524"/>
      <c r="J212" s="521"/>
      <c r="K212" s="521"/>
      <c r="L212" s="521"/>
      <c r="M212" s="525"/>
      <c r="N212" s="525"/>
      <c r="O212" s="525"/>
      <c r="P212" s="525"/>
      <c r="Q212" s="525"/>
      <c r="R212" s="525"/>
      <c r="S212" s="526"/>
      <c r="T212" s="527"/>
      <c r="U212" s="527"/>
      <c r="V212" s="527"/>
      <c r="W212" s="527"/>
      <c r="X212" s="528"/>
      <c r="Y212" s="528"/>
      <c r="Z212" s="528"/>
      <c r="AA212" s="529"/>
    </row>
    <row r="213" spans="1:27" s="530" customFormat="1" ht="14.25" customHeight="1" x14ac:dyDescent="0.25">
      <c r="A213" s="521"/>
      <c r="B213" s="507"/>
      <c r="C213" s="507"/>
      <c r="D213" s="522"/>
      <c r="E213" s="523"/>
      <c r="F213" s="523"/>
      <c r="G213" s="524"/>
      <c r="H213" s="524"/>
      <c r="I213" s="524"/>
      <c r="J213" s="521"/>
      <c r="K213" s="521"/>
      <c r="L213" s="521"/>
      <c r="M213" s="525"/>
      <c r="N213" s="525"/>
      <c r="O213" s="525"/>
      <c r="P213" s="525"/>
      <c r="Q213" s="525"/>
      <c r="R213" s="525"/>
      <c r="S213" s="526"/>
      <c r="T213" s="527"/>
      <c r="U213" s="527"/>
      <c r="V213" s="527"/>
      <c r="W213" s="527"/>
      <c r="X213" s="528"/>
      <c r="Y213" s="528"/>
      <c r="Z213" s="528"/>
      <c r="AA213" s="529"/>
    </row>
    <row r="214" spans="1:27" s="530" customFormat="1" ht="14.25" customHeight="1" x14ac:dyDescent="0.25">
      <c r="A214" s="521"/>
      <c r="B214" s="507"/>
      <c r="C214" s="507"/>
      <c r="D214" s="522"/>
      <c r="E214" s="523"/>
      <c r="F214" s="523"/>
      <c r="G214" s="524"/>
      <c r="H214" s="524"/>
      <c r="I214" s="524"/>
      <c r="J214" s="521"/>
      <c r="K214" s="521"/>
      <c r="L214" s="521"/>
      <c r="M214" s="525"/>
      <c r="N214" s="525"/>
      <c r="O214" s="525"/>
      <c r="P214" s="525"/>
      <c r="Q214" s="525"/>
      <c r="R214" s="525"/>
      <c r="S214" s="526"/>
      <c r="T214" s="527"/>
      <c r="U214" s="527"/>
      <c r="V214" s="527"/>
      <c r="W214" s="527"/>
      <c r="X214" s="528"/>
      <c r="Y214" s="528"/>
      <c r="Z214" s="528"/>
      <c r="AA214" s="529"/>
    </row>
    <row r="215" spans="1:27" s="530" customFormat="1" ht="14.25" customHeight="1" x14ac:dyDescent="0.25">
      <c r="A215" s="521"/>
      <c r="B215" s="507"/>
      <c r="C215" s="507"/>
      <c r="D215" s="522"/>
      <c r="E215" s="523"/>
      <c r="F215" s="523"/>
      <c r="G215" s="524"/>
      <c r="H215" s="524"/>
      <c r="I215" s="524"/>
      <c r="J215" s="521"/>
      <c r="K215" s="521"/>
      <c r="L215" s="521"/>
      <c r="M215" s="525"/>
      <c r="N215" s="525"/>
      <c r="O215" s="525"/>
      <c r="P215" s="525"/>
      <c r="Q215" s="525"/>
      <c r="R215" s="525"/>
      <c r="S215" s="526"/>
      <c r="T215" s="527"/>
      <c r="U215" s="527"/>
      <c r="V215" s="527"/>
      <c r="W215" s="527"/>
      <c r="X215" s="528"/>
      <c r="Y215" s="528"/>
      <c r="Z215" s="528"/>
      <c r="AA215" s="529"/>
    </row>
    <row r="216" spans="1:27" s="530" customFormat="1" ht="14.25" customHeight="1" x14ac:dyDescent="0.25">
      <c r="A216" s="521"/>
      <c r="B216" s="507"/>
      <c r="C216" s="507"/>
      <c r="D216" s="522"/>
      <c r="E216" s="523"/>
      <c r="F216" s="523"/>
      <c r="G216" s="524"/>
      <c r="H216" s="524"/>
      <c r="I216" s="524"/>
      <c r="J216" s="521"/>
      <c r="K216" s="521"/>
      <c r="L216" s="521"/>
      <c r="M216" s="525"/>
      <c r="N216" s="525"/>
      <c r="O216" s="525"/>
      <c r="P216" s="525"/>
      <c r="Q216" s="525"/>
      <c r="R216" s="525"/>
      <c r="S216" s="526"/>
      <c r="T216" s="527"/>
      <c r="U216" s="527"/>
      <c r="V216" s="527"/>
      <c r="W216" s="527"/>
      <c r="X216" s="528"/>
      <c r="Y216" s="528"/>
      <c r="Z216" s="528"/>
      <c r="AA216" s="529"/>
    </row>
    <row r="217" spans="1:27" s="530" customFormat="1" ht="14.25" customHeight="1" x14ac:dyDescent="0.25">
      <c r="A217" s="521"/>
      <c r="B217" s="507"/>
      <c r="C217" s="507"/>
      <c r="D217" s="522"/>
      <c r="E217" s="523"/>
      <c r="F217" s="523"/>
      <c r="G217" s="524"/>
      <c r="H217" s="524"/>
      <c r="I217" s="524"/>
      <c r="J217" s="521"/>
      <c r="K217" s="521"/>
      <c r="L217" s="521"/>
      <c r="M217" s="525"/>
      <c r="N217" s="525"/>
      <c r="O217" s="525"/>
      <c r="P217" s="525"/>
      <c r="Q217" s="525"/>
      <c r="R217" s="525"/>
      <c r="S217" s="526"/>
      <c r="T217" s="527"/>
      <c r="U217" s="527"/>
      <c r="V217" s="527"/>
      <c r="W217" s="527"/>
      <c r="X217" s="528"/>
      <c r="Y217" s="528"/>
      <c r="Z217" s="528"/>
      <c r="AA217" s="529"/>
    </row>
    <row r="218" spans="1:27" s="530" customFormat="1" ht="14.25" customHeight="1" x14ac:dyDescent="0.25">
      <c r="A218" s="521"/>
      <c r="B218" s="507"/>
      <c r="C218" s="507"/>
      <c r="D218" s="522"/>
      <c r="E218" s="523"/>
      <c r="F218" s="523"/>
      <c r="G218" s="524"/>
      <c r="H218" s="524"/>
      <c r="I218" s="524"/>
      <c r="J218" s="521"/>
      <c r="K218" s="521"/>
      <c r="L218" s="521"/>
      <c r="M218" s="525"/>
      <c r="N218" s="525"/>
      <c r="O218" s="525"/>
      <c r="P218" s="525"/>
      <c r="Q218" s="525"/>
      <c r="R218" s="525"/>
      <c r="S218" s="526"/>
      <c r="T218" s="527"/>
      <c r="U218" s="527"/>
      <c r="V218" s="527"/>
      <c r="W218" s="527"/>
      <c r="X218" s="528"/>
      <c r="Y218" s="528"/>
      <c r="Z218" s="528"/>
      <c r="AA218" s="529"/>
    </row>
    <row r="219" spans="1:27" s="530" customFormat="1" ht="14.25" customHeight="1" x14ac:dyDescent="0.25">
      <c r="A219" s="521"/>
      <c r="B219" s="507"/>
      <c r="C219" s="507"/>
      <c r="D219" s="522"/>
      <c r="E219" s="523"/>
      <c r="F219" s="523"/>
      <c r="G219" s="524"/>
      <c r="H219" s="524"/>
      <c r="I219" s="524"/>
      <c r="J219" s="521"/>
      <c r="K219" s="521"/>
      <c r="L219" s="521"/>
      <c r="M219" s="525"/>
      <c r="N219" s="525"/>
      <c r="O219" s="525"/>
      <c r="P219" s="525"/>
      <c r="Q219" s="525"/>
      <c r="R219" s="525"/>
      <c r="S219" s="526"/>
      <c r="T219" s="527"/>
      <c r="U219" s="527"/>
      <c r="V219" s="527"/>
      <c r="W219" s="527"/>
      <c r="X219" s="528"/>
      <c r="Y219" s="528"/>
      <c r="Z219" s="528"/>
      <c r="AA219" s="529"/>
    </row>
    <row r="220" spans="1:27" s="530" customFormat="1" ht="14.25" customHeight="1" x14ac:dyDescent="0.25">
      <c r="A220" s="521"/>
      <c r="B220" s="507"/>
      <c r="C220" s="507"/>
      <c r="D220" s="522"/>
      <c r="E220" s="523"/>
      <c r="F220" s="523"/>
      <c r="G220" s="524"/>
      <c r="H220" s="524"/>
      <c r="I220" s="524"/>
      <c r="J220" s="521"/>
      <c r="K220" s="521"/>
      <c r="L220" s="521"/>
      <c r="M220" s="525"/>
      <c r="N220" s="525"/>
      <c r="O220" s="525"/>
      <c r="P220" s="525"/>
      <c r="Q220" s="525"/>
      <c r="R220" s="525"/>
      <c r="S220" s="526"/>
      <c r="T220" s="527"/>
      <c r="U220" s="527"/>
      <c r="V220" s="527"/>
      <c r="W220" s="527"/>
      <c r="X220" s="528"/>
      <c r="Y220" s="528"/>
      <c r="Z220" s="528"/>
      <c r="AA220" s="529"/>
    </row>
    <row r="221" spans="1:27" s="530" customFormat="1" ht="14.25" customHeight="1" x14ac:dyDescent="0.25">
      <c r="A221" s="533"/>
      <c r="D221" s="534"/>
      <c r="E221" s="535"/>
      <c r="F221" s="535"/>
      <c r="G221" s="536"/>
      <c r="H221" s="536"/>
      <c r="I221" s="536"/>
      <c r="J221" s="533"/>
      <c r="K221" s="533"/>
      <c r="L221" s="533"/>
      <c r="M221" s="537"/>
      <c r="N221" s="537"/>
      <c r="O221" s="537"/>
      <c r="P221" s="537"/>
      <c r="Q221" s="537"/>
      <c r="R221" s="537"/>
      <c r="S221" s="538"/>
      <c r="T221" s="527"/>
      <c r="U221" s="527"/>
      <c r="V221" s="527"/>
      <c r="W221" s="527"/>
      <c r="X221" s="528"/>
      <c r="Y221" s="528"/>
      <c r="Z221" s="528"/>
      <c r="AA221" s="529"/>
    </row>
    <row r="222" spans="1:27" s="530" customFormat="1" ht="14.25" customHeight="1" x14ac:dyDescent="0.25">
      <c r="A222" s="533"/>
      <c r="D222" s="534"/>
      <c r="E222" s="535"/>
      <c r="F222" s="535"/>
      <c r="G222" s="536"/>
      <c r="H222" s="536"/>
      <c r="I222" s="536"/>
      <c r="J222" s="533"/>
      <c r="K222" s="533"/>
      <c r="L222" s="533"/>
      <c r="M222" s="537"/>
      <c r="N222" s="537"/>
      <c r="O222" s="537"/>
      <c r="P222" s="537"/>
      <c r="Q222" s="537"/>
      <c r="R222" s="537"/>
      <c r="S222" s="538"/>
      <c r="T222" s="527"/>
      <c r="U222" s="527"/>
      <c r="V222" s="527"/>
      <c r="W222" s="527"/>
      <c r="X222" s="528"/>
      <c r="Y222" s="528"/>
      <c r="Z222" s="528"/>
      <c r="AA222" s="529"/>
    </row>
    <row r="223" spans="1:27" s="530" customFormat="1" ht="14.25" customHeight="1" x14ac:dyDescent="0.25">
      <c r="A223" s="533"/>
      <c r="D223" s="534"/>
      <c r="E223" s="535"/>
      <c r="F223" s="535"/>
      <c r="G223" s="536"/>
      <c r="H223" s="536"/>
      <c r="I223" s="536"/>
      <c r="J223" s="533"/>
      <c r="K223" s="533"/>
      <c r="L223" s="533"/>
      <c r="M223" s="537"/>
      <c r="N223" s="537"/>
      <c r="O223" s="537"/>
      <c r="P223" s="537"/>
      <c r="Q223" s="537"/>
      <c r="R223" s="537"/>
      <c r="S223" s="538"/>
      <c r="T223" s="527"/>
      <c r="U223" s="527"/>
      <c r="V223" s="527"/>
      <c r="W223" s="527"/>
      <c r="X223" s="528"/>
      <c r="Y223" s="528"/>
      <c r="Z223" s="528"/>
      <c r="AA223" s="529"/>
    </row>
    <row r="224" spans="1:27" s="530" customFormat="1" ht="14.25" customHeight="1" x14ac:dyDescent="0.25">
      <c r="A224" s="533"/>
      <c r="D224" s="534"/>
      <c r="E224" s="535"/>
      <c r="F224" s="535"/>
      <c r="G224" s="536"/>
      <c r="H224" s="536"/>
      <c r="I224" s="536"/>
      <c r="J224" s="533"/>
      <c r="K224" s="533"/>
      <c r="L224" s="533"/>
      <c r="M224" s="537"/>
      <c r="N224" s="537"/>
      <c r="O224" s="537"/>
      <c r="P224" s="537"/>
      <c r="Q224" s="537"/>
      <c r="R224" s="537"/>
      <c r="S224" s="538"/>
      <c r="T224" s="527"/>
      <c r="U224" s="527"/>
      <c r="V224" s="527"/>
      <c r="W224" s="527"/>
      <c r="X224" s="528"/>
      <c r="Y224" s="528"/>
      <c r="Z224" s="528"/>
      <c r="AA224" s="529"/>
    </row>
    <row r="225" spans="1:27" s="530" customFormat="1" ht="14.25" customHeight="1" x14ac:dyDescent="0.25">
      <c r="A225" s="533"/>
      <c r="D225" s="534"/>
      <c r="E225" s="535"/>
      <c r="F225" s="535"/>
      <c r="G225" s="536"/>
      <c r="H225" s="536"/>
      <c r="I225" s="536"/>
      <c r="J225" s="533"/>
      <c r="K225" s="533"/>
      <c r="L225" s="533"/>
      <c r="M225" s="537"/>
      <c r="N225" s="537"/>
      <c r="O225" s="537"/>
      <c r="P225" s="537"/>
      <c r="Q225" s="537"/>
      <c r="R225" s="537"/>
      <c r="S225" s="538"/>
      <c r="T225" s="527"/>
      <c r="U225" s="527"/>
      <c r="V225" s="527"/>
      <c r="W225" s="527"/>
      <c r="X225" s="528"/>
      <c r="Y225" s="528"/>
      <c r="Z225" s="528"/>
      <c r="AA225" s="529"/>
    </row>
    <row r="226" spans="1:27" s="530" customFormat="1" ht="14.25" customHeight="1" x14ac:dyDescent="0.25">
      <c r="A226" s="533"/>
      <c r="D226" s="534"/>
      <c r="E226" s="535"/>
      <c r="F226" s="535"/>
      <c r="G226" s="536"/>
      <c r="H226" s="536"/>
      <c r="I226" s="536"/>
      <c r="J226" s="533"/>
      <c r="K226" s="533"/>
      <c r="L226" s="533"/>
      <c r="M226" s="537"/>
      <c r="N226" s="537"/>
      <c r="O226" s="537"/>
      <c r="P226" s="537"/>
      <c r="Q226" s="537"/>
      <c r="R226" s="537"/>
      <c r="S226" s="538"/>
      <c r="T226" s="527"/>
      <c r="U226" s="527"/>
      <c r="V226" s="527"/>
      <c r="W226" s="527"/>
      <c r="X226" s="528"/>
      <c r="Y226" s="528"/>
      <c r="Z226" s="528"/>
      <c r="AA226" s="529"/>
    </row>
    <row r="227" spans="1:27" s="530" customFormat="1" ht="14.25" customHeight="1" x14ac:dyDescent="0.25">
      <c r="A227" s="533"/>
      <c r="D227" s="534"/>
      <c r="E227" s="535"/>
      <c r="F227" s="535"/>
      <c r="G227" s="536"/>
      <c r="H227" s="536"/>
      <c r="I227" s="536"/>
      <c r="J227" s="533"/>
      <c r="K227" s="533"/>
      <c r="L227" s="533"/>
      <c r="M227" s="537"/>
      <c r="N227" s="537"/>
      <c r="O227" s="537"/>
      <c r="P227" s="537"/>
      <c r="Q227" s="537"/>
      <c r="R227" s="537"/>
      <c r="S227" s="538"/>
      <c r="T227" s="527"/>
      <c r="U227" s="527"/>
      <c r="V227" s="527"/>
      <c r="W227" s="527"/>
      <c r="X227" s="528"/>
      <c r="Y227" s="528"/>
      <c r="Z227" s="528"/>
      <c r="AA227" s="529"/>
    </row>
    <row r="228" spans="1:27" s="530" customFormat="1" ht="14.25" customHeight="1" x14ac:dyDescent="0.25">
      <c r="A228" s="533"/>
      <c r="D228" s="534"/>
      <c r="E228" s="535"/>
      <c r="F228" s="535"/>
      <c r="G228" s="536"/>
      <c r="H228" s="536"/>
      <c r="I228" s="536"/>
      <c r="J228" s="533"/>
      <c r="K228" s="533"/>
      <c r="L228" s="533"/>
      <c r="M228" s="537"/>
      <c r="N228" s="537"/>
      <c r="O228" s="537"/>
      <c r="P228" s="537"/>
      <c r="Q228" s="537"/>
      <c r="R228" s="537"/>
      <c r="S228" s="538"/>
      <c r="T228" s="527"/>
      <c r="U228" s="527"/>
      <c r="V228" s="527"/>
      <c r="W228" s="527"/>
      <c r="X228" s="528"/>
      <c r="Y228" s="528"/>
      <c r="Z228" s="528"/>
      <c r="AA228" s="529"/>
    </row>
    <row r="229" spans="1:27" s="530" customFormat="1" ht="14.25" customHeight="1" x14ac:dyDescent="0.25">
      <c r="A229" s="533"/>
      <c r="D229" s="534"/>
      <c r="E229" s="535"/>
      <c r="F229" s="535"/>
      <c r="G229" s="536"/>
      <c r="H229" s="536"/>
      <c r="I229" s="536"/>
      <c r="J229" s="533"/>
      <c r="K229" s="533"/>
      <c r="L229" s="533"/>
      <c r="M229" s="537"/>
      <c r="N229" s="537"/>
      <c r="O229" s="537"/>
      <c r="P229" s="537"/>
      <c r="Q229" s="537"/>
      <c r="R229" s="537"/>
      <c r="S229" s="538"/>
      <c r="T229" s="527"/>
      <c r="U229" s="527"/>
      <c r="V229" s="527"/>
      <c r="W229" s="527"/>
      <c r="X229" s="528"/>
      <c r="Y229" s="528"/>
      <c r="Z229" s="528"/>
      <c r="AA229" s="529"/>
    </row>
    <row r="230" spans="1:27" s="530" customFormat="1" ht="14.25" customHeight="1" x14ac:dyDescent="0.25">
      <c r="A230" s="533"/>
      <c r="D230" s="534"/>
      <c r="E230" s="535"/>
      <c r="F230" s="535"/>
      <c r="G230" s="536"/>
      <c r="H230" s="536"/>
      <c r="I230" s="536"/>
      <c r="J230" s="533"/>
      <c r="K230" s="533"/>
      <c r="L230" s="533"/>
      <c r="M230" s="537"/>
      <c r="N230" s="537"/>
      <c r="O230" s="537"/>
      <c r="P230" s="537"/>
      <c r="Q230" s="537"/>
      <c r="R230" s="537"/>
      <c r="S230" s="538"/>
      <c r="T230" s="527"/>
      <c r="U230" s="527"/>
      <c r="V230" s="527"/>
      <c r="W230" s="527"/>
      <c r="X230" s="528"/>
      <c r="Y230" s="528"/>
      <c r="Z230" s="528"/>
      <c r="AA230" s="529"/>
    </row>
    <row r="231" spans="1:27" s="530" customFormat="1" ht="14.25" customHeight="1" x14ac:dyDescent="0.25">
      <c r="A231" s="533"/>
      <c r="D231" s="534"/>
      <c r="E231" s="535"/>
      <c r="F231" s="535"/>
      <c r="G231" s="536"/>
      <c r="H231" s="536"/>
      <c r="I231" s="536"/>
      <c r="J231" s="533"/>
      <c r="K231" s="533"/>
      <c r="L231" s="533"/>
      <c r="M231" s="537"/>
      <c r="N231" s="537"/>
      <c r="O231" s="537"/>
      <c r="P231" s="537"/>
      <c r="Q231" s="537"/>
      <c r="R231" s="537"/>
      <c r="S231" s="538"/>
      <c r="T231" s="527"/>
      <c r="U231" s="527"/>
      <c r="V231" s="527"/>
      <c r="W231" s="527"/>
      <c r="X231" s="528"/>
      <c r="Y231" s="528"/>
      <c r="Z231" s="528"/>
      <c r="AA231" s="529"/>
    </row>
    <row r="232" spans="1:27" s="530" customFormat="1" ht="14.25" customHeight="1" x14ac:dyDescent="0.25">
      <c r="A232" s="533"/>
      <c r="D232" s="534"/>
      <c r="E232" s="535"/>
      <c r="F232" s="535"/>
      <c r="G232" s="536"/>
      <c r="H232" s="536"/>
      <c r="I232" s="536"/>
      <c r="J232" s="533"/>
      <c r="K232" s="533"/>
      <c r="L232" s="533"/>
      <c r="M232" s="537"/>
      <c r="N232" s="537"/>
      <c r="O232" s="537"/>
      <c r="P232" s="537"/>
      <c r="Q232" s="537"/>
      <c r="R232" s="537"/>
      <c r="S232" s="538"/>
      <c r="T232" s="527"/>
      <c r="U232" s="527"/>
      <c r="V232" s="527"/>
      <c r="W232" s="527"/>
      <c r="X232" s="528"/>
      <c r="Y232" s="528"/>
      <c r="Z232" s="528"/>
      <c r="AA232" s="529"/>
    </row>
    <row r="233" spans="1:27" s="530" customFormat="1" ht="14.25" customHeight="1" x14ac:dyDescent="0.25">
      <c r="A233" s="533"/>
      <c r="D233" s="534"/>
      <c r="E233" s="535"/>
      <c r="F233" s="535"/>
      <c r="G233" s="536"/>
      <c r="H233" s="536"/>
      <c r="I233" s="536"/>
      <c r="J233" s="533"/>
      <c r="K233" s="533"/>
      <c r="L233" s="533"/>
      <c r="M233" s="537"/>
      <c r="N233" s="537"/>
      <c r="O233" s="537"/>
      <c r="P233" s="537"/>
      <c r="Q233" s="537"/>
      <c r="R233" s="537"/>
      <c r="S233" s="538"/>
      <c r="T233" s="527"/>
      <c r="U233" s="527"/>
      <c r="V233" s="527"/>
      <c r="W233" s="527"/>
      <c r="X233" s="528"/>
      <c r="Y233" s="528"/>
      <c r="Z233" s="528"/>
      <c r="AA233" s="529"/>
    </row>
    <row r="234" spans="1:27" s="530" customFormat="1" ht="14.25" customHeight="1" x14ac:dyDescent="0.25">
      <c r="A234" s="533"/>
      <c r="D234" s="534"/>
      <c r="E234" s="535"/>
      <c r="F234" s="535"/>
      <c r="G234" s="536"/>
      <c r="H234" s="536"/>
      <c r="I234" s="536"/>
      <c r="J234" s="533"/>
      <c r="K234" s="533"/>
      <c r="L234" s="533"/>
      <c r="M234" s="537"/>
      <c r="N234" s="537"/>
      <c r="O234" s="537"/>
      <c r="P234" s="537"/>
      <c r="Q234" s="537"/>
      <c r="R234" s="537"/>
      <c r="S234" s="538"/>
      <c r="T234" s="527"/>
      <c r="U234" s="527"/>
      <c r="V234" s="527"/>
      <c r="W234" s="527"/>
      <c r="X234" s="528"/>
      <c r="Y234" s="528"/>
      <c r="Z234" s="528"/>
      <c r="AA234" s="529"/>
    </row>
    <row r="235" spans="1:27" s="530" customFormat="1" ht="14.25" customHeight="1" x14ac:dyDescent="0.25">
      <c r="A235" s="533"/>
      <c r="D235" s="534"/>
      <c r="E235" s="535"/>
      <c r="F235" s="535"/>
      <c r="G235" s="536"/>
      <c r="H235" s="536"/>
      <c r="I235" s="536"/>
      <c r="J235" s="533"/>
      <c r="K235" s="533"/>
      <c r="L235" s="533"/>
      <c r="M235" s="537"/>
      <c r="N235" s="537"/>
      <c r="O235" s="537"/>
      <c r="P235" s="537"/>
      <c r="Q235" s="537"/>
      <c r="R235" s="537"/>
      <c r="S235" s="538"/>
      <c r="T235" s="527"/>
      <c r="U235" s="527"/>
      <c r="V235" s="527"/>
      <c r="W235" s="527"/>
      <c r="X235" s="528"/>
      <c r="Y235" s="528"/>
      <c r="Z235" s="528"/>
      <c r="AA235" s="529"/>
    </row>
    <row r="236" spans="1:27" s="530" customFormat="1" ht="14.25" customHeight="1" x14ac:dyDescent="0.25">
      <c r="A236" s="533"/>
      <c r="D236" s="534"/>
      <c r="E236" s="535"/>
      <c r="F236" s="535"/>
      <c r="G236" s="536"/>
      <c r="H236" s="536"/>
      <c r="I236" s="536"/>
      <c r="J236" s="533"/>
      <c r="K236" s="533"/>
      <c r="L236" s="533"/>
      <c r="M236" s="537"/>
      <c r="N236" s="537"/>
      <c r="O236" s="537"/>
      <c r="P236" s="537"/>
      <c r="Q236" s="537"/>
      <c r="R236" s="537"/>
      <c r="S236" s="538"/>
      <c r="T236" s="527"/>
      <c r="U236" s="527"/>
      <c r="V236" s="527"/>
      <c r="W236" s="527"/>
      <c r="X236" s="528"/>
      <c r="Y236" s="528"/>
      <c r="Z236" s="528"/>
      <c r="AA236" s="529"/>
    </row>
    <row r="237" spans="1:27" s="530" customFormat="1" ht="14.25" customHeight="1" x14ac:dyDescent="0.25">
      <c r="A237" s="533"/>
      <c r="D237" s="534"/>
      <c r="E237" s="535"/>
      <c r="F237" s="535"/>
      <c r="G237" s="536"/>
      <c r="H237" s="536"/>
      <c r="I237" s="536"/>
      <c r="J237" s="533"/>
      <c r="K237" s="533"/>
      <c r="L237" s="533"/>
      <c r="M237" s="537"/>
      <c r="N237" s="537"/>
      <c r="O237" s="537"/>
      <c r="P237" s="537"/>
      <c r="Q237" s="537"/>
      <c r="R237" s="537"/>
      <c r="S237" s="538"/>
      <c r="T237" s="527"/>
      <c r="U237" s="527"/>
      <c r="V237" s="527"/>
      <c r="W237" s="527"/>
      <c r="X237" s="528"/>
      <c r="Y237" s="528"/>
      <c r="Z237" s="528"/>
      <c r="AA237" s="529"/>
    </row>
    <row r="238" spans="1:27" s="530" customFormat="1" ht="14.25" customHeight="1" x14ac:dyDescent="0.25">
      <c r="A238" s="533"/>
      <c r="D238" s="534"/>
      <c r="E238" s="535"/>
      <c r="F238" s="535"/>
      <c r="G238" s="536"/>
      <c r="H238" s="536"/>
      <c r="I238" s="536"/>
      <c r="J238" s="533"/>
      <c r="K238" s="533"/>
      <c r="L238" s="533"/>
      <c r="M238" s="537"/>
      <c r="N238" s="537"/>
      <c r="O238" s="537"/>
      <c r="P238" s="537"/>
      <c r="Q238" s="537"/>
      <c r="R238" s="537"/>
      <c r="S238" s="538"/>
      <c r="T238" s="527"/>
      <c r="U238" s="527"/>
      <c r="V238" s="527"/>
      <c r="W238" s="527"/>
      <c r="X238" s="528"/>
      <c r="Y238" s="528"/>
      <c r="Z238" s="528"/>
      <c r="AA238" s="529"/>
    </row>
    <row r="239" spans="1:27" s="530" customFormat="1" ht="14.25" customHeight="1" x14ac:dyDescent="0.25">
      <c r="A239" s="533"/>
      <c r="D239" s="534"/>
      <c r="E239" s="535"/>
      <c r="F239" s="535"/>
      <c r="G239" s="536"/>
      <c r="H239" s="536"/>
      <c r="I239" s="536"/>
      <c r="J239" s="533"/>
      <c r="K239" s="533"/>
      <c r="L239" s="533"/>
      <c r="M239" s="537"/>
      <c r="N239" s="537"/>
      <c r="O239" s="537"/>
      <c r="P239" s="537"/>
      <c r="Q239" s="537"/>
      <c r="R239" s="537"/>
      <c r="S239" s="538"/>
      <c r="T239" s="527"/>
      <c r="U239" s="527"/>
      <c r="V239" s="527"/>
      <c r="W239" s="527"/>
      <c r="X239" s="528"/>
      <c r="Y239" s="528"/>
      <c r="Z239" s="528"/>
      <c r="AA239" s="529"/>
    </row>
    <row r="240" spans="1:27" s="530" customFormat="1" ht="14.25" customHeight="1" x14ac:dyDescent="0.25">
      <c r="A240" s="533"/>
      <c r="D240" s="534"/>
      <c r="E240" s="535"/>
      <c r="F240" s="535"/>
      <c r="G240" s="536"/>
      <c r="H240" s="536"/>
      <c r="I240" s="536"/>
      <c r="J240" s="533"/>
      <c r="K240" s="533"/>
      <c r="L240" s="533"/>
      <c r="M240" s="537"/>
      <c r="N240" s="537"/>
      <c r="O240" s="537"/>
      <c r="P240" s="537"/>
      <c r="Q240" s="537"/>
      <c r="R240" s="537"/>
      <c r="S240" s="538"/>
      <c r="T240" s="527"/>
      <c r="U240" s="527"/>
      <c r="V240" s="527"/>
      <c r="W240" s="527"/>
      <c r="X240" s="528"/>
      <c r="Y240" s="528"/>
      <c r="Z240" s="528"/>
      <c r="AA240" s="529"/>
    </row>
    <row r="241" spans="1:27" s="530" customFormat="1" ht="14.25" customHeight="1" x14ac:dyDescent="0.25">
      <c r="A241" s="533"/>
      <c r="D241" s="534"/>
      <c r="E241" s="535"/>
      <c r="F241" s="535"/>
      <c r="G241" s="536"/>
      <c r="H241" s="536"/>
      <c r="I241" s="536"/>
      <c r="J241" s="533"/>
      <c r="K241" s="533"/>
      <c r="L241" s="533"/>
      <c r="M241" s="537"/>
      <c r="N241" s="537"/>
      <c r="O241" s="537"/>
      <c r="P241" s="537"/>
      <c r="Q241" s="537"/>
      <c r="R241" s="537"/>
      <c r="S241" s="538"/>
      <c r="T241" s="527"/>
      <c r="U241" s="527"/>
      <c r="V241" s="527"/>
      <c r="W241" s="527"/>
      <c r="X241" s="528"/>
      <c r="Y241" s="528"/>
      <c r="Z241" s="528"/>
      <c r="AA241" s="529"/>
    </row>
    <row r="242" spans="1:27" s="530" customFormat="1" ht="14.25" customHeight="1" x14ac:dyDescent="0.25">
      <c r="A242" s="533"/>
      <c r="D242" s="534"/>
      <c r="E242" s="535"/>
      <c r="F242" s="535"/>
      <c r="G242" s="536"/>
      <c r="H242" s="536"/>
      <c r="I242" s="536"/>
      <c r="J242" s="533"/>
      <c r="K242" s="533"/>
      <c r="L242" s="533"/>
      <c r="M242" s="537"/>
      <c r="N242" s="537"/>
      <c r="O242" s="537"/>
      <c r="P242" s="537"/>
      <c r="Q242" s="537"/>
      <c r="R242" s="537"/>
      <c r="S242" s="538"/>
      <c r="T242" s="527"/>
      <c r="U242" s="527"/>
      <c r="V242" s="527"/>
      <c r="W242" s="527"/>
      <c r="X242" s="528"/>
      <c r="Y242" s="528"/>
      <c r="Z242" s="528"/>
      <c r="AA242" s="529"/>
    </row>
    <row r="243" spans="1:27" s="530" customFormat="1" ht="14.25" customHeight="1" x14ac:dyDescent="0.25">
      <c r="A243" s="533"/>
      <c r="D243" s="534"/>
      <c r="E243" s="535"/>
      <c r="F243" s="535"/>
      <c r="G243" s="536"/>
      <c r="H243" s="536"/>
      <c r="I243" s="536"/>
      <c r="J243" s="533"/>
      <c r="K243" s="533"/>
      <c r="L243" s="533"/>
      <c r="M243" s="537"/>
      <c r="N243" s="537"/>
      <c r="O243" s="537"/>
      <c r="P243" s="537"/>
      <c r="Q243" s="537"/>
      <c r="R243" s="537"/>
      <c r="S243" s="538"/>
      <c r="T243" s="527"/>
      <c r="U243" s="527"/>
      <c r="V243" s="527"/>
      <c r="W243" s="527"/>
      <c r="X243" s="528"/>
      <c r="Y243" s="528"/>
      <c r="Z243" s="528"/>
      <c r="AA243" s="529"/>
    </row>
    <row r="244" spans="1:27" s="530" customFormat="1" ht="14.25" customHeight="1" x14ac:dyDescent="0.25">
      <c r="A244" s="533"/>
      <c r="D244" s="534"/>
      <c r="E244" s="535"/>
      <c r="F244" s="535"/>
      <c r="G244" s="536"/>
      <c r="H244" s="536"/>
      <c r="I244" s="536"/>
      <c r="J244" s="533"/>
      <c r="K244" s="533"/>
      <c r="L244" s="533"/>
      <c r="M244" s="537"/>
      <c r="N244" s="537"/>
      <c r="O244" s="537"/>
      <c r="P244" s="537"/>
      <c r="Q244" s="537"/>
      <c r="R244" s="537"/>
      <c r="S244" s="538"/>
      <c r="T244" s="527"/>
      <c r="U244" s="527"/>
      <c r="V244" s="527"/>
      <c r="W244" s="527"/>
      <c r="X244" s="528"/>
      <c r="Y244" s="528"/>
      <c r="Z244" s="528"/>
      <c r="AA244" s="529"/>
    </row>
    <row r="245" spans="1:27" s="530" customFormat="1" ht="14.25" customHeight="1" x14ac:dyDescent="0.25">
      <c r="A245" s="533"/>
      <c r="D245" s="534"/>
      <c r="E245" s="535"/>
      <c r="F245" s="535"/>
      <c r="G245" s="536"/>
      <c r="H245" s="536"/>
      <c r="I245" s="536"/>
      <c r="J245" s="533"/>
      <c r="K245" s="533"/>
      <c r="L245" s="533"/>
      <c r="M245" s="537"/>
      <c r="N245" s="537"/>
      <c r="O245" s="537"/>
      <c r="P245" s="537"/>
      <c r="Q245" s="537"/>
      <c r="R245" s="537"/>
      <c r="S245" s="538"/>
      <c r="T245" s="527"/>
      <c r="U245" s="527"/>
      <c r="V245" s="527"/>
      <c r="W245" s="527"/>
      <c r="X245" s="528"/>
      <c r="Y245" s="528"/>
      <c r="Z245" s="528"/>
      <c r="AA245" s="529"/>
    </row>
    <row r="246" spans="1:27" s="530" customFormat="1" ht="14.25" customHeight="1" x14ac:dyDescent="0.25">
      <c r="A246" s="533"/>
      <c r="D246" s="534"/>
      <c r="E246" s="535"/>
      <c r="F246" s="535"/>
      <c r="G246" s="536"/>
      <c r="H246" s="536"/>
      <c r="I246" s="536"/>
      <c r="J246" s="533"/>
      <c r="K246" s="533"/>
      <c r="L246" s="533"/>
      <c r="M246" s="537"/>
      <c r="N246" s="537"/>
      <c r="O246" s="537"/>
      <c r="P246" s="537"/>
      <c r="Q246" s="537"/>
      <c r="R246" s="537"/>
      <c r="S246" s="538"/>
      <c r="T246" s="527"/>
      <c r="U246" s="527"/>
      <c r="V246" s="527"/>
      <c r="W246" s="527"/>
      <c r="X246" s="528"/>
      <c r="Y246" s="528"/>
      <c r="Z246" s="528"/>
      <c r="AA246" s="529"/>
    </row>
    <row r="247" spans="1:27" s="530" customFormat="1" ht="14.25" customHeight="1" x14ac:dyDescent="0.25">
      <c r="A247" s="533"/>
      <c r="D247" s="534"/>
      <c r="E247" s="535"/>
      <c r="F247" s="535"/>
      <c r="G247" s="536"/>
      <c r="H247" s="536"/>
      <c r="I247" s="536"/>
      <c r="J247" s="533"/>
      <c r="K247" s="533"/>
      <c r="L247" s="533"/>
      <c r="M247" s="537"/>
      <c r="N247" s="537"/>
      <c r="O247" s="537"/>
      <c r="P247" s="537"/>
      <c r="Q247" s="537"/>
      <c r="R247" s="537"/>
      <c r="S247" s="538"/>
      <c r="T247" s="527"/>
      <c r="U247" s="527"/>
      <c r="V247" s="527"/>
      <c r="W247" s="527"/>
      <c r="X247" s="528"/>
      <c r="Y247" s="528"/>
      <c r="Z247" s="528"/>
      <c r="AA247" s="529"/>
    </row>
    <row r="248" spans="1:27" s="530" customFormat="1" ht="14.25" customHeight="1" x14ac:dyDescent="0.25">
      <c r="A248" s="533"/>
      <c r="D248" s="534"/>
      <c r="E248" s="535"/>
      <c r="F248" s="535"/>
      <c r="G248" s="536"/>
      <c r="H248" s="536"/>
      <c r="I248" s="536"/>
      <c r="J248" s="533"/>
      <c r="K248" s="533"/>
      <c r="L248" s="533"/>
      <c r="M248" s="537"/>
      <c r="N248" s="537"/>
      <c r="O248" s="537"/>
      <c r="P248" s="537"/>
      <c r="Q248" s="537"/>
      <c r="R248" s="537"/>
      <c r="S248" s="538"/>
      <c r="T248" s="527"/>
      <c r="U248" s="527"/>
      <c r="V248" s="527"/>
      <c r="W248" s="527"/>
      <c r="X248" s="528"/>
      <c r="Y248" s="528"/>
      <c r="Z248" s="528"/>
      <c r="AA248" s="529"/>
    </row>
    <row r="249" spans="1:27" s="530" customFormat="1" ht="14.25" customHeight="1" x14ac:dyDescent="0.25">
      <c r="A249" s="533"/>
      <c r="D249" s="534"/>
      <c r="E249" s="535"/>
      <c r="F249" s="535"/>
      <c r="G249" s="536"/>
      <c r="H249" s="536"/>
      <c r="I249" s="536"/>
      <c r="J249" s="533"/>
      <c r="K249" s="533"/>
      <c r="L249" s="533"/>
      <c r="M249" s="537"/>
      <c r="N249" s="537"/>
      <c r="O249" s="537"/>
      <c r="P249" s="537"/>
      <c r="Q249" s="537"/>
      <c r="R249" s="537"/>
      <c r="S249" s="538"/>
      <c r="T249" s="527"/>
      <c r="U249" s="527"/>
      <c r="V249" s="527"/>
      <c r="W249" s="527"/>
      <c r="X249" s="528"/>
      <c r="Y249" s="528"/>
      <c r="Z249" s="528"/>
      <c r="AA249" s="529"/>
    </row>
    <row r="250" spans="1:27" s="530" customFormat="1" ht="14.25" customHeight="1" x14ac:dyDescent="0.25">
      <c r="A250" s="533"/>
      <c r="D250" s="534"/>
      <c r="E250" s="535"/>
      <c r="F250" s="535"/>
      <c r="G250" s="536"/>
      <c r="H250" s="536"/>
      <c r="I250" s="536"/>
      <c r="J250" s="533"/>
      <c r="K250" s="533"/>
      <c r="L250" s="533"/>
      <c r="M250" s="537"/>
      <c r="N250" s="537"/>
      <c r="O250" s="537"/>
      <c r="P250" s="537"/>
      <c r="Q250" s="537"/>
      <c r="R250" s="537"/>
      <c r="S250" s="538"/>
      <c r="T250" s="527"/>
      <c r="U250" s="527"/>
      <c r="V250" s="527"/>
      <c r="W250" s="527"/>
      <c r="X250" s="528"/>
      <c r="Y250" s="528"/>
      <c r="Z250" s="528"/>
      <c r="AA250" s="529"/>
    </row>
    <row r="251" spans="1:27" s="530" customFormat="1" ht="14.25" customHeight="1" x14ac:dyDescent="0.25">
      <c r="A251" s="533"/>
      <c r="D251" s="534"/>
      <c r="E251" s="535"/>
      <c r="F251" s="535"/>
      <c r="G251" s="536"/>
      <c r="H251" s="536"/>
      <c r="I251" s="536"/>
      <c r="J251" s="533"/>
      <c r="K251" s="533"/>
      <c r="L251" s="533"/>
      <c r="M251" s="537"/>
      <c r="N251" s="537"/>
      <c r="O251" s="537"/>
      <c r="P251" s="537"/>
      <c r="Q251" s="537"/>
      <c r="R251" s="537"/>
      <c r="S251" s="538"/>
      <c r="T251" s="527"/>
      <c r="U251" s="527"/>
      <c r="V251" s="527"/>
      <c r="W251" s="527"/>
      <c r="X251" s="528"/>
      <c r="Y251" s="528"/>
      <c r="Z251" s="528"/>
      <c r="AA251" s="529"/>
    </row>
    <row r="252" spans="1:27" s="530" customFormat="1" ht="14.25" customHeight="1" x14ac:dyDescent="0.25">
      <c r="A252" s="533"/>
      <c r="D252" s="534"/>
      <c r="E252" s="535"/>
      <c r="F252" s="535"/>
      <c r="G252" s="536"/>
      <c r="H252" s="536"/>
      <c r="I252" s="536"/>
      <c r="J252" s="533"/>
      <c r="K252" s="533"/>
      <c r="L252" s="533"/>
      <c r="M252" s="537"/>
      <c r="N252" s="537"/>
      <c r="O252" s="537"/>
      <c r="P252" s="537"/>
      <c r="Q252" s="537"/>
      <c r="R252" s="537"/>
      <c r="S252" s="538"/>
      <c r="T252" s="527"/>
      <c r="U252" s="527"/>
      <c r="V252" s="527"/>
      <c r="W252" s="527"/>
      <c r="X252" s="528"/>
      <c r="Y252" s="528"/>
      <c r="Z252" s="528"/>
      <c r="AA252" s="529"/>
    </row>
    <row r="253" spans="1:27" s="530" customFormat="1" ht="14.25" customHeight="1" x14ac:dyDescent="0.25">
      <c r="A253" s="533"/>
      <c r="D253" s="534"/>
      <c r="E253" s="535"/>
      <c r="F253" s="535"/>
      <c r="G253" s="536"/>
      <c r="H253" s="536"/>
      <c r="I253" s="536"/>
      <c r="J253" s="533"/>
      <c r="K253" s="533"/>
      <c r="L253" s="533"/>
      <c r="M253" s="537"/>
      <c r="N253" s="537"/>
      <c r="O253" s="537"/>
      <c r="P253" s="537"/>
      <c r="Q253" s="537"/>
      <c r="R253" s="537"/>
      <c r="S253" s="538"/>
      <c r="T253" s="527"/>
      <c r="U253" s="527"/>
      <c r="V253" s="527"/>
      <c r="W253" s="527"/>
      <c r="X253" s="528"/>
      <c r="Y253" s="528"/>
      <c r="Z253" s="528"/>
      <c r="AA253" s="529"/>
    </row>
    <row r="254" spans="1:27" s="530" customFormat="1" ht="14.25" customHeight="1" x14ac:dyDescent="0.25">
      <c r="A254" s="533"/>
      <c r="D254" s="534"/>
      <c r="E254" s="535"/>
      <c r="F254" s="535"/>
      <c r="G254" s="536"/>
      <c r="H254" s="536"/>
      <c r="I254" s="536"/>
      <c r="J254" s="533"/>
      <c r="K254" s="533"/>
      <c r="L254" s="533"/>
      <c r="M254" s="537"/>
      <c r="N254" s="537"/>
      <c r="O254" s="537"/>
      <c r="P254" s="537"/>
      <c r="Q254" s="537"/>
      <c r="R254" s="537"/>
      <c r="S254" s="538"/>
      <c r="T254" s="527"/>
      <c r="U254" s="527"/>
      <c r="V254" s="527"/>
      <c r="W254" s="527"/>
      <c r="X254" s="528"/>
      <c r="Y254" s="528"/>
      <c r="Z254" s="528"/>
      <c r="AA254" s="529"/>
    </row>
    <row r="255" spans="1:27" s="530" customFormat="1" ht="14.25" customHeight="1" x14ac:dyDescent="0.25">
      <c r="A255" s="533"/>
      <c r="D255" s="534"/>
      <c r="E255" s="535"/>
      <c r="F255" s="535"/>
      <c r="G255" s="536"/>
      <c r="H255" s="536"/>
      <c r="I255" s="536"/>
      <c r="J255" s="533"/>
      <c r="K255" s="533"/>
      <c r="L255" s="533"/>
      <c r="M255" s="537"/>
      <c r="N255" s="537"/>
      <c r="O255" s="537"/>
      <c r="P255" s="537"/>
      <c r="Q255" s="537"/>
      <c r="R255" s="537"/>
      <c r="S255" s="538"/>
      <c r="T255" s="527"/>
      <c r="U255" s="527"/>
      <c r="V255" s="527"/>
      <c r="W255" s="527"/>
      <c r="X255" s="528"/>
      <c r="Y255" s="528"/>
      <c r="Z255" s="528"/>
      <c r="AA255" s="529"/>
    </row>
    <row r="256" spans="1:27" s="530" customFormat="1" ht="14.25" customHeight="1" x14ac:dyDescent="0.25">
      <c r="A256" s="533"/>
      <c r="D256" s="534"/>
      <c r="E256" s="535"/>
      <c r="F256" s="535"/>
      <c r="G256" s="536"/>
      <c r="H256" s="536"/>
      <c r="I256" s="536"/>
      <c r="J256" s="533"/>
      <c r="K256" s="533"/>
      <c r="L256" s="533"/>
      <c r="M256" s="537"/>
      <c r="N256" s="537"/>
      <c r="O256" s="537"/>
      <c r="P256" s="537"/>
      <c r="Q256" s="537"/>
      <c r="R256" s="537"/>
      <c r="S256" s="538"/>
      <c r="T256" s="527"/>
      <c r="U256" s="527"/>
      <c r="V256" s="527"/>
      <c r="W256" s="527"/>
      <c r="X256" s="528"/>
      <c r="Y256" s="528"/>
      <c r="Z256" s="528"/>
      <c r="AA256" s="529"/>
    </row>
    <row r="257" spans="1:27" s="530" customFormat="1" ht="14.25" customHeight="1" x14ac:dyDescent="0.25">
      <c r="A257" s="533"/>
      <c r="D257" s="534"/>
      <c r="E257" s="535"/>
      <c r="F257" s="535"/>
      <c r="G257" s="536"/>
      <c r="H257" s="536"/>
      <c r="I257" s="536"/>
      <c r="J257" s="533"/>
      <c r="K257" s="533"/>
      <c r="L257" s="533"/>
      <c r="M257" s="537"/>
      <c r="N257" s="537"/>
      <c r="O257" s="537"/>
      <c r="P257" s="537"/>
      <c r="Q257" s="537"/>
      <c r="R257" s="537"/>
      <c r="S257" s="538"/>
      <c r="T257" s="527"/>
      <c r="U257" s="527"/>
      <c r="V257" s="527"/>
      <c r="W257" s="527"/>
      <c r="X257" s="528"/>
      <c r="Y257" s="528"/>
      <c r="Z257" s="528"/>
      <c r="AA257" s="529"/>
    </row>
    <row r="258" spans="1:27" s="530" customFormat="1" ht="14.25" customHeight="1" x14ac:dyDescent="0.25">
      <c r="A258" s="533"/>
      <c r="D258" s="534"/>
      <c r="E258" s="535"/>
      <c r="F258" s="535"/>
      <c r="G258" s="536"/>
      <c r="H258" s="536"/>
      <c r="I258" s="536"/>
      <c r="J258" s="533"/>
      <c r="K258" s="533"/>
      <c r="L258" s="533"/>
      <c r="M258" s="537"/>
      <c r="N258" s="537"/>
      <c r="O258" s="537"/>
      <c r="P258" s="537"/>
      <c r="Q258" s="537"/>
      <c r="R258" s="537"/>
      <c r="S258" s="538"/>
      <c r="T258" s="527"/>
      <c r="U258" s="527"/>
      <c r="V258" s="527"/>
      <c r="W258" s="527"/>
      <c r="X258" s="528"/>
      <c r="Y258" s="528"/>
      <c r="Z258" s="528"/>
      <c r="AA258" s="529"/>
    </row>
    <row r="259" spans="1:27" s="530" customFormat="1" ht="14.25" customHeight="1" x14ac:dyDescent="0.25">
      <c r="A259" s="533"/>
      <c r="D259" s="534"/>
      <c r="E259" s="535"/>
      <c r="F259" s="535"/>
      <c r="G259" s="536"/>
      <c r="H259" s="536"/>
      <c r="I259" s="536"/>
      <c r="J259" s="533"/>
      <c r="K259" s="533"/>
      <c r="L259" s="533"/>
      <c r="M259" s="537"/>
      <c r="N259" s="537"/>
      <c r="O259" s="537"/>
      <c r="P259" s="537"/>
      <c r="Q259" s="537"/>
      <c r="R259" s="537"/>
      <c r="S259" s="538"/>
      <c r="T259" s="527"/>
      <c r="U259" s="527"/>
      <c r="V259" s="527"/>
      <c r="W259" s="527"/>
      <c r="X259" s="528"/>
      <c r="Y259" s="528"/>
      <c r="Z259" s="528"/>
      <c r="AA259" s="529"/>
    </row>
    <row r="260" spans="1:27" s="530" customFormat="1" ht="14.25" customHeight="1" x14ac:dyDescent="0.25">
      <c r="A260" s="533"/>
      <c r="D260" s="534"/>
      <c r="E260" s="535"/>
      <c r="F260" s="535"/>
      <c r="G260" s="536"/>
      <c r="H260" s="536"/>
      <c r="I260" s="536"/>
      <c r="J260" s="533"/>
      <c r="K260" s="533"/>
      <c r="L260" s="533"/>
      <c r="M260" s="537"/>
      <c r="N260" s="537"/>
      <c r="O260" s="537"/>
      <c r="P260" s="537"/>
      <c r="Q260" s="537"/>
      <c r="R260" s="537"/>
      <c r="S260" s="538"/>
      <c r="T260" s="527"/>
      <c r="U260" s="527"/>
      <c r="V260" s="527"/>
      <c r="W260" s="527"/>
      <c r="X260" s="528"/>
      <c r="Y260" s="528"/>
      <c r="Z260" s="528"/>
      <c r="AA260" s="529"/>
    </row>
    <row r="261" spans="1:27" s="530" customFormat="1" ht="14.25" customHeight="1" x14ac:dyDescent="0.25">
      <c r="A261" s="533"/>
      <c r="D261" s="534"/>
      <c r="E261" s="535"/>
      <c r="F261" s="535"/>
      <c r="G261" s="536"/>
      <c r="H261" s="536"/>
      <c r="I261" s="536"/>
      <c r="J261" s="533"/>
      <c r="K261" s="533"/>
      <c r="L261" s="533"/>
      <c r="M261" s="537"/>
      <c r="N261" s="537"/>
      <c r="O261" s="537"/>
      <c r="P261" s="537"/>
      <c r="Q261" s="537"/>
      <c r="R261" s="537"/>
      <c r="S261" s="538"/>
      <c r="T261" s="527"/>
      <c r="U261" s="527"/>
      <c r="V261" s="527"/>
      <c r="W261" s="527"/>
      <c r="X261" s="528"/>
      <c r="Y261" s="528"/>
      <c r="Z261" s="528"/>
      <c r="AA261" s="529"/>
    </row>
    <row r="262" spans="1:27" s="530" customFormat="1" ht="14.25" customHeight="1" x14ac:dyDescent="0.25">
      <c r="A262" s="533"/>
      <c r="D262" s="534"/>
      <c r="E262" s="535"/>
      <c r="F262" s="535"/>
      <c r="G262" s="536"/>
      <c r="H262" s="536"/>
      <c r="I262" s="536"/>
      <c r="J262" s="533"/>
      <c r="K262" s="533"/>
      <c r="L262" s="533"/>
      <c r="M262" s="537"/>
      <c r="N262" s="537"/>
      <c r="O262" s="537"/>
      <c r="P262" s="537"/>
      <c r="Q262" s="537"/>
      <c r="R262" s="537"/>
      <c r="S262" s="538"/>
      <c r="T262" s="527"/>
      <c r="U262" s="527"/>
      <c r="V262" s="527"/>
      <c r="W262" s="527"/>
      <c r="X262" s="528"/>
      <c r="Y262" s="528"/>
      <c r="Z262" s="528"/>
      <c r="AA262" s="529"/>
    </row>
    <row r="263" spans="1:27" s="530" customFormat="1" ht="14.25" customHeight="1" x14ac:dyDescent="0.25">
      <c r="A263" s="533"/>
      <c r="D263" s="534"/>
      <c r="E263" s="535"/>
      <c r="F263" s="535"/>
      <c r="G263" s="536"/>
      <c r="H263" s="536"/>
      <c r="I263" s="536"/>
      <c r="J263" s="533"/>
      <c r="K263" s="533"/>
      <c r="L263" s="533"/>
      <c r="M263" s="537"/>
      <c r="N263" s="537"/>
      <c r="O263" s="537"/>
      <c r="P263" s="537"/>
      <c r="Q263" s="537"/>
      <c r="R263" s="537"/>
      <c r="S263" s="538"/>
      <c r="T263" s="527"/>
      <c r="U263" s="527"/>
      <c r="V263" s="527"/>
      <c r="W263" s="527"/>
      <c r="X263" s="528"/>
      <c r="Y263" s="528"/>
      <c r="Z263" s="528"/>
      <c r="AA263" s="529"/>
    </row>
    <row r="264" spans="1:27" s="530" customFormat="1" ht="14.25" customHeight="1" x14ac:dyDescent="0.25">
      <c r="A264" s="533"/>
      <c r="D264" s="534"/>
      <c r="E264" s="535"/>
      <c r="F264" s="535"/>
      <c r="G264" s="536"/>
      <c r="H264" s="536"/>
      <c r="I264" s="536"/>
      <c r="J264" s="533"/>
      <c r="K264" s="533"/>
      <c r="L264" s="533"/>
      <c r="M264" s="537"/>
      <c r="N264" s="537"/>
      <c r="O264" s="537"/>
      <c r="P264" s="537"/>
      <c r="Q264" s="537"/>
      <c r="R264" s="537"/>
      <c r="S264" s="538"/>
      <c r="T264" s="527"/>
      <c r="U264" s="527"/>
      <c r="V264" s="527"/>
      <c r="W264" s="527"/>
      <c r="X264" s="528"/>
      <c r="Y264" s="528"/>
      <c r="Z264" s="528"/>
      <c r="AA264" s="529"/>
    </row>
    <row r="265" spans="1:27" s="530" customFormat="1" ht="14.25" customHeight="1" x14ac:dyDescent="0.25">
      <c r="A265" s="533"/>
      <c r="D265" s="534"/>
      <c r="E265" s="535"/>
      <c r="F265" s="535"/>
      <c r="G265" s="536"/>
      <c r="H265" s="536"/>
      <c r="I265" s="536"/>
      <c r="J265" s="533"/>
      <c r="K265" s="533"/>
      <c r="L265" s="533"/>
      <c r="M265" s="537"/>
      <c r="N265" s="537"/>
      <c r="O265" s="537"/>
      <c r="P265" s="537"/>
      <c r="Q265" s="537"/>
      <c r="R265" s="537"/>
      <c r="S265" s="538"/>
      <c r="T265" s="527"/>
      <c r="U265" s="527"/>
      <c r="V265" s="527"/>
      <c r="W265" s="527"/>
      <c r="X265" s="528"/>
      <c r="Y265" s="528"/>
      <c r="Z265" s="528"/>
      <c r="AA265" s="529"/>
    </row>
    <row r="266" spans="1:27" s="530" customFormat="1" ht="14.25" customHeight="1" x14ac:dyDescent="0.25">
      <c r="A266" s="533"/>
      <c r="D266" s="534"/>
      <c r="E266" s="535"/>
      <c r="F266" s="535"/>
      <c r="G266" s="536"/>
      <c r="H266" s="536"/>
      <c r="I266" s="536"/>
      <c r="J266" s="533"/>
      <c r="K266" s="533"/>
      <c r="L266" s="533"/>
      <c r="M266" s="537"/>
      <c r="N266" s="537"/>
      <c r="O266" s="537"/>
      <c r="P266" s="537"/>
      <c r="Q266" s="537"/>
      <c r="R266" s="537"/>
      <c r="S266" s="538"/>
      <c r="T266" s="527"/>
      <c r="U266" s="527"/>
      <c r="V266" s="527"/>
      <c r="W266" s="527"/>
      <c r="X266" s="528"/>
      <c r="Y266" s="528"/>
      <c r="Z266" s="528"/>
      <c r="AA266" s="529"/>
    </row>
    <row r="267" spans="1:27" s="530" customFormat="1" ht="14.25" customHeight="1" x14ac:dyDescent="0.25">
      <c r="A267" s="533"/>
      <c r="D267" s="534"/>
      <c r="E267" s="535"/>
      <c r="F267" s="535"/>
      <c r="G267" s="536"/>
      <c r="H267" s="536"/>
      <c r="I267" s="536"/>
      <c r="J267" s="533"/>
      <c r="K267" s="533"/>
      <c r="L267" s="533"/>
      <c r="M267" s="537"/>
      <c r="N267" s="537"/>
      <c r="O267" s="537"/>
      <c r="P267" s="537"/>
      <c r="Q267" s="537"/>
      <c r="R267" s="537"/>
      <c r="S267" s="538"/>
      <c r="T267" s="527"/>
      <c r="U267" s="527"/>
      <c r="V267" s="527"/>
      <c r="W267" s="527"/>
      <c r="X267" s="528"/>
      <c r="Y267" s="528"/>
      <c r="Z267" s="528"/>
      <c r="AA267" s="529"/>
    </row>
    <row r="268" spans="1:27" s="530" customFormat="1" ht="14.25" customHeight="1" x14ac:dyDescent="0.25">
      <c r="A268" s="533"/>
      <c r="D268" s="534"/>
      <c r="E268" s="535"/>
      <c r="F268" s="535"/>
      <c r="G268" s="536"/>
      <c r="H268" s="536"/>
      <c r="I268" s="536"/>
      <c r="J268" s="533"/>
      <c r="K268" s="533"/>
      <c r="L268" s="533"/>
      <c r="M268" s="537"/>
      <c r="N268" s="537"/>
      <c r="O268" s="537"/>
      <c r="P268" s="537"/>
      <c r="Q268" s="537"/>
      <c r="R268" s="537"/>
      <c r="S268" s="538"/>
      <c r="T268" s="527"/>
      <c r="U268" s="527"/>
      <c r="V268" s="527"/>
      <c r="W268" s="527"/>
      <c r="X268" s="528"/>
      <c r="Y268" s="528"/>
      <c r="Z268" s="528"/>
      <c r="AA268" s="529"/>
    </row>
    <row r="269" spans="1:27" s="530" customFormat="1" ht="14.25" customHeight="1" x14ac:dyDescent="0.25">
      <c r="A269" s="533"/>
      <c r="D269" s="534"/>
      <c r="E269" s="535"/>
      <c r="F269" s="535"/>
      <c r="G269" s="536"/>
      <c r="H269" s="536"/>
      <c r="I269" s="536"/>
      <c r="J269" s="533"/>
      <c r="K269" s="533"/>
      <c r="L269" s="533"/>
      <c r="M269" s="537"/>
      <c r="N269" s="537"/>
      <c r="O269" s="537"/>
      <c r="P269" s="537"/>
      <c r="Q269" s="537"/>
      <c r="R269" s="537"/>
      <c r="S269" s="538"/>
      <c r="T269" s="527"/>
      <c r="U269" s="527"/>
      <c r="V269" s="527"/>
      <c r="W269" s="527"/>
      <c r="X269" s="528"/>
      <c r="Y269" s="528"/>
      <c r="Z269" s="528"/>
      <c r="AA269" s="529"/>
    </row>
    <row r="270" spans="1:27" s="530" customFormat="1" ht="14.25" customHeight="1" x14ac:dyDescent="0.25">
      <c r="A270" s="533"/>
      <c r="D270" s="534"/>
      <c r="E270" s="535"/>
      <c r="F270" s="535"/>
      <c r="G270" s="536"/>
      <c r="H270" s="536"/>
      <c r="I270" s="536"/>
      <c r="J270" s="533"/>
      <c r="K270" s="533"/>
      <c r="L270" s="533"/>
      <c r="M270" s="537"/>
      <c r="N270" s="537"/>
      <c r="O270" s="537"/>
      <c r="P270" s="537"/>
      <c r="Q270" s="537"/>
      <c r="R270" s="537"/>
      <c r="S270" s="538"/>
      <c r="T270" s="527"/>
      <c r="U270" s="527"/>
      <c r="V270" s="527"/>
      <c r="W270" s="527"/>
      <c r="X270" s="528"/>
      <c r="Y270" s="528"/>
      <c r="Z270" s="528"/>
      <c r="AA270" s="529"/>
    </row>
    <row r="271" spans="1:27" s="530" customFormat="1" ht="14.25" customHeight="1" x14ac:dyDescent="0.25">
      <c r="A271" s="533"/>
      <c r="D271" s="534"/>
      <c r="E271" s="535"/>
      <c r="F271" s="535"/>
      <c r="G271" s="536"/>
      <c r="H271" s="536"/>
      <c r="I271" s="536"/>
      <c r="J271" s="533"/>
      <c r="K271" s="533"/>
      <c r="L271" s="533"/>
      <c r="M271" s="537"/>
      <c r="N271" s="537"/>
      <c r="O271" s="537"/>
      <c r="P271" s="537"/>
      <c r="Q271" s="537"/>
      <c r="R271" s="537"/>
      <c r="S271" s="538"/>
      <c r="T271" s="527"/>
      <c r="U271" s="527"/>
      <c r="V271" s="527"/>
      <c r="W271" s="527"/>
      <c r="X271" s="528"/>
      <c r="Y271" s="528"/>
      <c r="Z271" s="528"/>
      <c r="AA271" s="529"/>
    </row>
    <row r="272" spans="1:27" s="530" customFormat="1" ht="14.25" customHeight="1" x14ac:dyDescent="0.25">
      <c r="A272" s="533"/>
      <c r="D272" s="534"/>
      <c r="E272" s="535"/>
      <c r="F272" s="535"/>
      <c r="G272" s="536"/>
      <c r="H272" s="536"/>
      <c r="I272" s="536"/>
      <c r="J272" s="533"/>
      <c r="K272" s="533"/>
      <c r="L272" s="533"/>
      <c r="M272" s="537"/>
      <c r="N272" s="537"/>
      <c r="O272" s="537"/>
      <c r="P272" s="537"/>
      <c r="Q272" s="537"/>
      <c r="R272" s="537"/>
      <c r="S272" s="538"/>
      <c r="T272" s="527"/>
      <c r="U272" s="527"/>
      <c r="V272" s="527"/>
      <c r="W272" s="527"/>
      <c r="X272" s="528"/>
      <c r="Y272" s="528"/>
      <c r="Z272" s="528"/>
      <c r="AA272" s="529"/>
    </row>
    <row r="273" spans="1:27" s="530" customFormat="1" ht="14.25" customHeight="1" x14ac:dyDescent="0.25">
      <c r="A273" s="533"/>
      <c r="D273" s="534"/>
      <c r="E273" s="535"/>
      <c r="F273" s="535"/>
      <c r="G273" s="536"/>
      <c r="H273" s="536"/>
      <c r="I273" s="536"/>
      <c r="J273" s="533"/>
      <c r="K273" s="533"/>
      <c r="L273" s="533"/>
      <c r="M273" s="537"/>
      <c r="N273" s="537"/>
      <c r="O273" s="537"/>
      <c r="P273" s="537"/>
      <c r="Q273" s="537"/>
      <c r="R273" s="537"/>
      <c r="S273" s="538"/>
      <c r="T273" s="527"/>
      <c r="U273" s="527"/>
      <c r="V273" s="527"/>
      <c r="W273" s="527"/>
      <c r="X273" s="528"/>
      <c r="Y273" s="528"/>
      <c r="Z273" s="528"/>
      <c r="AA273" s="529"/>
    </row>
    <row r="274" spans="1:27" s="530" customFormat="1" ht="14.25" customHeight="1" x14ac:dyDescent="0.25">
      <c r="A274" s="533"/>
      <c r="D274" s="534"/>
      <c r="E274" s="535"/>
      <c r="F274" s="535"/>
      <c r="G274" s="536"/>
      <c r="H274" s="536"/>
      <c r="I274" s="536"/>
      <c r="J274" s="533"/>
      <c r="K274" s="533"/>
      <c r="L274" s="533"/>
      <c r="M274" s="537"/>
      <c r="N274" s="537"/>
      <c r="O274" s="537"/>
      <c r="P274" s="537"/>
      <c r="Q274" s="537"/>
      <c r="R274" s="537"/>
      <c r="S274" s="538"/>
      <c r="T274" s="527"/>
      <c r="U274" s="527"/>
      <c r="V274" s="527"/>
      <c r="W274" s="527"/>
      <c r="X274" s="528"/>
      <c r="Y274" s="528"/>
      <c r="Z274" s="528"/>
      <c r="AA274" s="529"/>
    </row>
    <row r="275" spans="1:27" s="530" customFormat="1" ht="14.25" customHeight="1" x14ac:dyDescent="0.25">
      <c r="A275" s="533"/>
      <c r="D275" s="534"/>
      <c r="E275" s="535"/>
      <c r="F275" s="535"/>
      <c r="G275" s="536"/>
      <c r="H275" s="536"/>
      <c r="I275" s="536"/>
      <c r="J275" s="533"/>
      <c r="K275" s="533"/>
      <c r="L275" s="533"/>
      <c r="M275" s="537"/>
      <c r="N275" s="537"/>
      <c r="O275" s="537"/>
      <c r="P275" s="537"/>
      <c r="Q275" s="537"/>
      <c r="R275" s="537"/>
      <c r="S275" s="538"/>
      <c r="T275" s="527"/>
      <c r="U275" s="527"/>
      <c r="V275" s="527"/>
      <c r="W275" s="527"/>
      <c r="X275" s="528"/>
      <c r="Y275" s="528"/>
      <c r="Z275" s="528"/>
      <c r="AA275" s="529"/>
    </row>
    <row r="276" spans="1:27" s="530" customFormat="1" ht="14.25" customHeight="1" x14ac:dyDescent="0.25">
      <c r="A276" s="533"/>
      <c r="D276" s="534"/>
      <c r="E276" s="535"/>
      <c r="F276" s="535"/>
      <c r="G276" s="536"/>
      <c r="H276" s="536"/>
      <c r="I276" s="536"/>
      <c r="J276" s="533"/>
      <c r="K276" s="533"/>
      <c r="L276" s="533"/>
      <c r="M276" s="537"/>
      <c r="N276" s="537"/>
      <c r="O276" s="537"/>
      <c r="P276" s="537"/>
      <c r="Q276" s="537"/>
      <c r="R276" s="537"/>
      <c r="S276" s="538"/>
      <c r="T276" s="527"/>
      <c r="U276" s="527"/>
      <c r="V276" s="527"/>
      <c r="W276" s="527"/>
      <c r="X276" s="528"/>
      <c r="Y276" s="528"/>
      <c r="Z276" s="528"/>
      <c r="AA276" s="529"/>
    </row>
    <row r="277" spans="1:27" s="530" customFormat="1" ht="14.25" customHeight="1" x14ac:dyDescent="0.25">
      <c r="A277" s="533"/>
      <c r="D277" s="534"/>
      <c r="E277" s="535"/>
      <c r="F277" s="535"/>
      <c r="G277" s="536"/>
      <c r="H277" s="536"/>
      <c r="I277" s="536"/>
      <c r="J277" s="533"/>
      <c r="K277" s="533"/>
      <c r="L277" s="533"/>
      <c r="M277" s="537"/>
      <c r="N277" s="537"/>
      <c r="O277" s="537"/>
      <c r="P277" s="537"/>
      <c r="Q277" s="537"/>
      <c r="R277" s="537"/>
      <c r="S277" s="538"/>
      <c r="T277" s="527"/>
      <c r="U277" s="527"/>
      <c r="V277" s="527"/>
      <c r="W277" s="527"/>
      <c r="X277" s="528"/>
      <c r="Y277" s="528"/>
      <c r="Z277" s="528"/>
      <c r="AA277" s="529"/>
    </row>
    <row r="278" spans="1:27" s="530" customFormat="1" ht="14.25" customHeight="1" x14ac:dyDescent="0.25">
      <c r="A278" s="533"/>
      <c r="D278" s="534"/>
      <c r="E278" s="535"/>
      <c r="F278" s="535"/>
      <c r="G278" s="536"/>
      <c r="H278" s="536"/>
      <c r="I278" s="536"/>
      <c r="J278" s="533"/>
      <c r="K278" s="533"/>
      <c r="L278" s="533"/>
      <c r="M278" s="537"/>
      <c r="N278" s="537"/>
      <c r="O278" s="537"/>
      <c r="P278" s="537"/>
      <c r="Q278" s="537"/>
      <c r="R278" s="537"/>
      <c r="S278" s="538"/>
      <c r="T278" s="527"/>
      <c r="U278" s="527"/>
      <c r="V278" s="527"/>
      <c r="W278" s="527"/>
      <c r="X278" s="528"/>
      <c r="Y278" s="528"/>
      <c r="Z278" s="528"/>
      <c r="AA278" s="529"/>
    </row>
    <row r="279" spans="1:27" s="530" customFormat="1" ht="14.25" customHeight="1" x14ac:dyDescent="0.25">
      <c r="A279" s="533"/>
      <c r="D279" s="534"/>
      <c r="E279" s="535"/>
      <c r="F279" s="535"/>
      <c r="G279" s="536"/>
      <c r="H279" s="536"/>
      <c r="I279" s="536"/>
      <c r="J279" s="533"/>
      <c r="K279" s="533"/>
      <c r="L279" s="533"/>
      <c r="M279" s="537"/>
      <c r="N279" s="537"/>
      <c r="O279" s="537"/>
      <c r="P279" s="537"/>
      <c r="Q279" s="537"/>
      <c r="R279" s="537"/>
      <c r="S279" s="538"/>
      <c r="T279" s="527"/>
      <c r="U279" s="527"/>
      <c r="V279" s="527"/>
      <c r="W279" s="527"/>
      <c r="X279" s="528"/>
      <c r="Y279" s="528"/>
      <c r="Z279" s="528"/>
      <c r="AA279" s="529"/>
    </row>
    <row r="280" spans="1:27" s="530" customFormat="1" ht="14.25" customHeight="1" x14ac:dyDescent="0.25">
      <c r="A280" s="533"/>
      <c r="D280" s="534"/>
      <c r="E280" s="535"/>
      <c r="F280" s="535"/>
      <c r="G280" s="536"/>
      <c r="H280" s="536"/>
      <c r="I280" s="536"/>
      <c r="J280" s="533"/>
      <c r="K280" s="533"/>
      <c r="L280" s="533"/>
      <c r="M280" s="537"/>
      <c r="N280" s="537"/>
      <c r="O280" s="537"/>
      <c r="P280" s="537"/>
      <c r="Q280" s="537"/>
      <c r="R280" s="537"/>
      <c r="S280" s="538"/>
      <c r="T280" s="527"/>
      <c r="U280" s="527"/>
      <c r="V280" s="527"/>
      <c r="W280" s="527"/>
      <c r="X280" s="528"/>
      <c r="Y280" s="528"/>
      <c r="Z280" s="528"/>
      <c r="AA280" s="529"/>
    </row>
    <row r="281" spans="1:27" s="530" customFormat="1" ht="14.25" customHeight="1" x14ac:dyDescent="0.25">
      <c r="A281" s="533"/>
      <c r="D281" s="534"/>
      <c r="E281" s="535"/>
      <c r="F281" s="535"/>
      <c r="G281" s="536"/>
      <c r="H281" s="536"/>
      <c r="I281" s="536"/>
      <c r="J281" s="533"/>
      <c r="K281" s="533"/>
      <c r="L281" s="533"/>
      <c r="M281" s="537"/>
      <c r="N281" s="537"/>
      <c r="O281" s="537"/>
      <c r="P281" s="537"/>
      <c r="Q281" s="537"/>
      <c r="R281" s="537"/>
      <c r="S281" s="538"/>
      <c r="T281" s="527"/>
      <c r="U281" s="527"/>
      <c r="V281" s="527"/>
      <c r="W281" s="527"/>
      <c r="X281" s="528"/>
      <c r="Y281" s="528"/>
      <c r="Z281" s="528"/>
      <c r="AA281" s="529"/>
    </row>
    <row r="282" spans="1:27" s="530" customFormat="1" ht="14.25" customHeight="1" x14ac:dyDescent="0.25">
      <c r="A282" s="533"/>
      <c r="D282" s="534"/>
      <c r="E282" s="535"/>
      <c r="F282" s="535"/>
      <c r="G282" s="536"/>
      <c r="H282" s="536"/>
      <c r="I282" s="536"/>
      <c r="J282" s="533"/>
      <c r="K282" s="533"/>
      <c r="L282" s="533"/>
      <c r="M282" s="537"/>
      <c r="N282" s="537"/>
      <c r="O282" s="537"/>
      <c r="P282" s="537"/>
      <c r="Q282" s="537"/>
      <c r="R282" s="537"/>
      <c r="S282" s="538"/>
      <c r="T282" s="527"/>
      <c r="U282" s="527"/>
      <c r="V282" s="527"/>
      <c r="W282" s="527"/>
      <c r="X282" s="528"/>
      <c r="Y282" s="528"/>
      <c r="Z282" s="528"/>
      <c r="AA282" s="529"/>
    </row>
    <row r="283" spans="1:27" s="530" customFormat="1" ht="14.25" customHeight="1" x14ac:dyDescent="0.25">
      <c r="A283" s="533"/>
      <c r="D283" s="534"/>
      <c r="E283" s="535"/>
      <c r="F283" s="535"/>
      <c r="G283" s="536"/>
      <c r="H283" s="536"/>
      <c r="I283" s="536"/>
      <c r="J283" s="533"/>
      <c r="K283" s="533"/>
      <c r="L283" s="533"/>
      <c r="M283" s="537"/>
      <c r="N283" s="537"/>
      <c r="O283" s="537"/>
      <c r="P283" s="537"/>
      <c r="Q283" s="537"/>
      <c r="R283" s="537"/>
      <c r="S283" s="538"/>
      <c r="T283" s="527"/>
      <c r="U283" s="527"/>
      <c r="V283" s="527"/>
      <c r="W283" s="527"/>
      <c r="X283" s="528"/>
      <c r="Y283" s="528"/>
      <c r="Z283" s="528"/>
      <c r="AA283" s="529"/>
    </row>
    <row r="284" spans="1:27" s="530" customFormat="1" ht="14.25" customHeight="1" x14ac:dyDescent="0.25">
      <c r="A284" s="533"/>
      <c r="D284" s="534"/>
      <c r="E284" s="535"/>
      <c r="F284" s="535"/>
      <c r="G284" s="536"/>
      <c r="H284" s="536"/>
      <c r="I284" s="536"/>
      <c r="J284" s="533"/>
      <c r="K284" s="533"/>
      <c r="L284" s="533"/>
      <c r="M284" s="537"/>
      <c r="N284" s="537"/>
      <c r="O284" s="537"/>
      <c r="P284" s="537"/>
      <c r="Q284" s="537"/>
      <c r="R284" s="537"/>
      <c r="S284" s="538"/>
      <c r="T284" s="527"/>
      <c r="U284" s="527"/>
      <c r="V284" s="527"/>
      <c r="W284" s="527"/>
      <c r="X284" s="528"/>
      <c r="Y284" s="528"/>
      <c r="Z284" s="528"/>
      <c r="AA284" s="529"/>
    </row>
    <row r="285" spans="1:27" s="530" customFormat="1" ht="14.25" customHeight="1" x14ac:dyDescent="0.25">
      <c r="A285" s="533"/>
      <c r="D285" s="534"/>
      <c r="E285" s="535"/>
      <c r="F285" s="535"/>
      <c r="G285" s="536"/>
      <c r="H285" s="536"/>
      <c r="I285" s="536"/>
      <c r="J285" s="533"/>
      <c r="K285" s="533"/>
      <c r="L285" s="533"/>
      <c r="M285" s="537"/>
      <c r="N285" s="537"/>
      <c r="O285" s="537"/>
      <c r="P285" s="537"/>
      <c r="Q285" s="537"/>
      <c r="R285" s="537"/>
      <c r="S285" s="538"/>
      <c r="T285" s="527"/>
      <c r="U285" s="527"/>
      <c r="V285" s="527"/>
      <c r="W285" s="527"/>
      <c r="X285" s="528"/>
      <c r="Y285" s="528"/>
      <c r="Z285" s="528"/>
      <c r="AA285" s="529"/>
    </row>
    <row r="286" spans="1:27" s="530" customFormat="1" ht="14.25" customHeight="1" x14ac:dyDescent="0.25">
      <c r="A286" s="533"/>
      <c r="D286" s="534"/>
      <c r="E286" s="535"/>
      <c r="F286" s="535"/>
      <c r="G286" s="536"/>
      <c r="H286" s="536"/>
      <c r="I286" s="536"/>
      <c r="J286" s="533"/>
      <c r="K286" s="533"/>
      <c r="L286" s="533"/>
      <c r="M286" s="537"/>
      <c r="N286" s="537"/>
      <c r="O286" s="537"/>
      <c r="P286" s="537"/>
      <c r="Q286" s="537"/>
      <c r="R286" s="537"/>
      <c r="S286" s="538"/>
      <c r="T286" s="527"/>
      <c r="U286" s="527"/>
      <c r="V286" s="527"/>
      <c r="W286" s="527"/>
      <c r="X286" s="528"/>
      <c r="Y286" s="528"/>
      <c r="Z286" s="528"/>
      <c r="AA286" s="529"/>
    </row>
    <row r="287" spans="1:27" s="530" customFormat="1" ht="14.25" customHeight="1" x14ac:dyDescent="0.25">
      <c r="A287" s="533"/>
      <c r="D287" s="534"/>
      <c r="E287" s="535"/>
      <c r="F287" s="535"/>
      <c r="G287" s="536"/>
      <c r="H287" s="536"/>
      <c r="I287" s="536"/>
      <c r="J287" s="533"/>
      <c r="K287" s="533"/>
      <c r="L287" s="533"/>
      <c r="M287" s="537"/>
      <c r="N287" s="537"/>
      <c r="O287" s="537"/>
      <c r="P287" s="537"/>
      <c r="Q287" s="537"/>
      <c r="R287" s="537"/>
      <c r="S287" s="538"/>
      <c r="T287" s="527"/>
      <c r="U287" s="527"/>
      <c r="V287" s="527"/>
      <c r="W287" s="527"/>
      <c r="X287" s="528"/>
      <c r="Y287" s="528"/>
      <c r="Z287" s="528"/>
      <c r="AA287" s="529"/>
    </row>
    <row r="288" spans="1:27" s="530" customFormat="1" ht="14.25" customHeight="1" x14ac:dyDescent="0.25">
      <c r="A288" s="533"/>
      <c r="D288" s="534"/>
      <c r="E288" s="535"/>
      <c r="F288" s="535"/>
      <c r="G288" s="536"/>
      <c r="H288" s="536"/>
      <c r="I288" s="536"/>
      <c r="J288" s="533"/>
      <c r="K288" s="533"/>
      <c r="L288" s="533"/>
      <c r="M288" s="537"/>
      <c r="N288" s="537"/>
      <c r="O288" s="537"/>
      <c r="P288" s="537"/>
      <c r="Q288" s="537"/>
      <c r="R288" s="537"/>
      <c r="S288" s="538"/>
      <c r="T288" s="527"/>
      <c r="U288" s="527"/>
      <c r="V288" s="527"/>
      <c r="W288" s="527"/>
      <c r="X288" s="528"/>
      <c r="Y288" s="528"/>
      <c r="Z288" s="528"/>
      <c r="AA288" s="529"/>
    </row>
    <row r="289" spans="1:27" s="530" customFormat="1" ht="14.25" customHeight="1" x14ac:dyDescent="0.25">
      <c r="A289" s="533"/>
      <c r="D289" s="534"/>
      <c r="E289" s="535"/>
      <c r="F289" s="535"/>
      <c r="G289" s="536"/>
      <c r="H289" s="536"/>
      <c r="I289" s="536"/>
      <c r="J289" s="533"/>
      <c r="K289" s="533"/>
      <c r="L289" s="533"/>
      <c r="M289" s="537"/>
      <c r="N289" s="537"/>
      <c r="O289" s="537"/>
      <c r="P289" s="537"/>
      <c r="Q289" s="537"/>
      <c r="R289" s="537"/>
      <c r="S289" s="538"/>
      <c r="T289" s="527"/>
      <c r="U289" s="527"/>
      <c r="V289" s="527"/>
      <c r="W289" s="527"/>
      <c r="X289" s="528"/>
      <c r="Y289" s="528"/>
      <c r="Z289" s="528"/>
      <c r="AA289" s="529"/>
    </row>
    <row r="290" spans="1:27" s="530" customFormat="1" ht="14.25" customHeight="1" x14ac:dyDescent="0.25">
      <c r="A290" s="533"/>
      <c r="D290" s="534"/>
      <c r="E290" s="535"/>
      <c r="F290" s="535"/>
      <c r="G290" s="536"/>
      <c r="H290" s="536"/>
      <c r="I290" s="536"/>
      <c r="J290" s="533"/>
      <c r="K290" s="533"/>
      <c r="L290" s="533"/>
      <c r="M290" s="537"/>
      <c r="N290" s="537"/>
      <c r="O290" s="537"/>
      <c r="P290" s="537"/>
      <c r="Q290" s="537"/>
      <c r="R290" s="537"/>
      <c r="S290" s="538"/>
      <c r="T290" s="527"/>
      <c r="U290" s="527"/>
      <c r="V290" s="527"/>
      <c r="W290" s="527"/>
      <c r="X290" s="528"/>
      <c r="Y290" s="528"/>
      <c r="Z290" s="528"/>
      <c r="AA290" s="529"/>
    </row>
    <row r="291" spans="1:27" s="530" customFormat="1" ht="14.25" customHeight="1" x14ac:dyDescent="0.25">
      <c r="A291" s="533"/>
      <c r="D291" s="534"/>
      <c r="E291" s="535"/>
      <c r="F291" s="535"/>
      <c r="G291" s="536"/>
      <c r="H291" s="536"/>
      <c r="I291" s="536"/>
      <c r="J291" s="533"/>
      <c r="K291" s="533"/>
      <c r="L291" s="533"/>
      <c r="M291" s="537"/>
      <c r="N291" s="537"/>
      <c r="O291" s="537"/>
      <c r="P291" s="537"/>
      <c r="Q291" s="537"/>
      <c r="R291" s="537"/>
      <c r="S291" s="538"/>
      <c r="T291" s="527"/>
      <c r="U291" s="527"/>
      <c r="V291" s="527"/>
      <c r="W291" s="527"/>
      <c r="X291" s="528"/>
      <c r="Y291" s="528"/>
      <c r="Z291" s="528"/>
      <c r="AA291" s="529"/>
    </row>
    <row r="292" spans="1:27" s="530" customFormat="1" ht="14.25" customHeight="1" x14ac:dyDescent="0.25">
      <c r="A292" s="533"/>
      <c r="D292" s="534"/>
      <c r="E292" s="535"/>
      <c r="F292" s="535"/>
      <c r="G292" s="536"/>
      <c r="H292" s="536"/>
      <c r="I292" s="536"/>
      <c r="J292" s="533"/>
      <c r="K292" s="533"/>
      <c r="L292" s="533"/>
      <c r="M292" s="537"/>
      <c r="N292" s="537"/>
      <c r="O292" s="537"/>
      <c r="P292" s="537"/>
      <c r="Q292" s="537"/>
      <c r="R292" s="537"/>
      <c r="S292" s="538"/>
      <c r="T292" s="527"/>
      <c r="U292" s="527"/>
      <c r="V292" s="527"/>
      <c r="W292" s="527"/>
      <c r="X292" s="528"/>
      <c r="Y292" s="528"/>
      <c r="Z292" s="528"/>
      <c r="AA292" s="529"/>
    </row>
    <row r="293" spans="1:27" s="530" customFormat="1" ht="14.25" customHeight="1" x14ac:dyDescent="0.25">
      <c r="A293" s="533"/>
      <c r="D293" s="534"/>
      <c r="E293" s="535"/>
      <c r="F293" s="535"/>
      <c r="G293" s="536"/>
      <c r="H293" s="536"/>
      <c r="I293" s="536"/>
      <c r="J293" s="533"/>
      <c r="K293" s="533"/>
      <c r="L293" s="533"/>
      <c r="M293" s="537"/>
      <c r="N293" s="537"/>
      <c r="O293" s="537"/>
      <c r="P293" s="537"/>
      <c r="Q293" s="537"/>
      <c r="R293" s="537"/>
      <c r="S293" s="538"/>
      <c r="T293" s="527"/>
      <c r="U293" s="527"/>
      <c r="V293" s="527"/>
      <c r="W293" s="527"/>
      <c r="X293" s="528"/>
      <c r="Y293" s="528"/>
      <c r="Z293" s="528"/>
      <c r="AA293" s="529"/>
    </row>
    <row r="294" spans="1:27" s="530" customFormat="1" ht="14.25" customHeight="1" x14ac:dyDescent="0.25">
      <c r="A294" s="533"/>
      <c r="D294" s="534"/>
      <c r="E294" s="535"/>
      <c r="F294" s="535"/>
      <c r="G294" s="536"/>
      <c r="H294" s="536"/>
      <c r="I294" s="536"/>
      <c r="J294" s="533"/>
      <c r="K294" s="533"/>
      <c r="L294" s="533"/>
      <c r="M294" s="537"/>
      <c r="N294" s="537"/>
      <c r="O294" s="537"/>
      <c r="P294" s="537"/>
      <c r="Q294" s="537"/>
      <c r="R294" s="537"/>
      <c r="S294" s="538"/>
      <c r="T294" s="527"/>
      <c r="U294" s="527"/>
      <c r="V294" s="527"/>
      <c r="W294" s="527"/>
      <c r="X294" s="528"/>
      <c r="Y294" s="528"/>
      <c r="Z294" s="528"/>
      <c r="AA294" s="529"/>
    </row>
  </sheetData>
  <mergeCells count="64">
    <mergeCell ref="M59:N59"/>
    <mergeCell ref="M60:N60"/>
    <mergeCell ref="M61:N61"/>
    <mergeCell ref="A79:C79"/>
    <mergeCell ref="Q5:Q6"/>
    <mergeCell ref="B55:O55"/>
    <mergeCell ref="B56:O56"/>
    <mergeCell ref="B57:O57"/>
    <mergeCell ref="A58:B58"/>
    <mergeCell ref="K5:K6"/>
    <mergeCell ref="L5:L6"/>
    <mergeCell ref="M5:M6"/>
    <mergeCell ref="N5:N6"/>
    <mergeCell ref="O5:O6"/>
    <mergeCell ref="A46:R46"/>
    <mergeCell ref="B47:S47"/>
    <mergeCell ref="T4:X4"/>
    <mergeCell ref="C5:C6"/>
    <mergeCell ref="D5:D6"/>
    <mergeCell ref="G5:G6"/>
    <mergeCell ref="H5:H6"/>
    <mergeCell ref="I5:I6"/>
    <mergeCell ref="J5:J6"/>
    <mergeCell ref="R5:R6"/>
    <mergeCell ref="P5:P6"/>
    <mergeCell ref="A1:R1"/>
    <mergeCell ref="B2:S2"/>
    <mergeCell ref="A3:A6"/>
    <mergeCell ref="C3:C4"/>
    <mergeCell ref="D3:D4"/>
    <mergeCell ref="E3:F4"/>
    <mergeCell ref="G3:I3"/>
    <mergeCell ref="J3:L3"/>
    <mergeCell ref="M3:O4"/>
    <mergeCell ref="P3:R4"/>
    <mergeCell ref="S3:S6"/>
    <mergeCell ref="G4:I4"/>
    <mergeCell ref="J4:L4"/>
    <mergeCell ref="A48:A51"/>
    <mergeCell ref="C48:C49"/>
    <mergeCell ref="D48:D49"/>
    <mergeCell ref="E48:F49"/>
    <mergeCell ref="G48:I48"/>
    <mergeCell ref="G49:I49"/>
    <mergeCell ref="J48:L48"/>
    <mergeCell ref="M48:O49"/>
    <mergeCell ref="P48:R49"/>
    <mergeCell ref="S48:S51"/>
    <mergeCell ref="J49:L49"/>
    <mergeCell ref="T49:X49"/>
    <mergeCell ref="C50:C51"/>
    <mergeCell ref="D50:D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</mergeCells>
  <pageMargins left="0.11811023622047245" right="0.11811023622047245" top="0.15748031496062992" bottom="0.15748031496062992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workbookViewId="0">
      <selection activeCell="A12" sqref="A12"/>
    </sheetView>
  </sheetViews>
  <sheetFormatPr defaultRowHeight="20.25" x14ac:dyDescent="0.3"/>
  <cols>
    <col min="1" max="1" width="23.625" style="40" customWidth="1"/>
    <col min="2" max="2" width="6.875" style="40" customWidth="1"/>
    <col min="3" max="3" width="8.375" style="40" customWidth="1"/>
    <col min="4" max="5" width="7.25" style="40" customWidth="1"/>
    <col min="6" max="6" width="8.25" style="40" customWidth="1"/>
    <col min="7" max="7" width="8.875" style="40" customWidth="1"/>
    <col min="8" max="9" width="8.5" style="40" customWidth="1"/>
    <col min="10" max="10" width="7.5" style="367" customWidth="1"/>
    <col min="11" max="11" width="7.375" style="40" customWidth="1"/>
    <col min="12" max="12" width="8.5" style="40" customWidth="1"/>
    <col min="13" max="13" width="8.25" style="40" customWidth="1"/>
    <col min="14" max="14" width="7.375" style="367" customWidth="1"/>
    <col min="15" max="15" width="8.125" style="40" customWidth="1"/>
    <col min="16" max="16" width="8.375" style="40" customWidth="1"/>
    <col min="17" max="17" width="8.125" style="40" customWidth="1"/>
    <col min="18" max="18" width="7" style="367" customWidth="1"/>
    <col min="19" max="19" width="8.25" style="40" customWidth="1"/>
    <col min="20" max="20" width="8.625" style="40" customWidth="1"/>
    <col min="21" max="21" width="8.75" style="40" customWidth="1"/>
    <col min="22" max="22" width="8.625" style="40" customWidth="1"/>
    <col min="23" max="16384" width="9" style="40"/>
  </cols>
  <sheetData>
    <row r="1" spans="1:22" x14ac:dyDescent="0.3">
      <c r="A1" s="815" t="s">
        <v>74</v>
      </c>
      <c r="B1" s="364" t="s">
        <v>75</v>
      </c>
      <c r="C1" s="818" t="s">
        <v>76</v>
      </c>
      <c r="D1" s="819"/>
      <c r="E1" s="819"/>
      <c r="F1" s="819"/>
      <c r="G1" s="820"/>
      <c r="H1" s="812" t="s">
        <v>208</v>
      </c>
      <c r="I1" s="812"/>
      <c r="J1" s="812"/>
      <c r="K1" s="812"/>
      <c r="L1" s="812"/>
      <c r="M1" s="812"/>
      <c r="N1" s="812"/>
      <c r="O1" s="812"/>
      <c r="P1" s="812"/>
      <c r="Q1" s="812"/>
      <c r="R1" s="812"/>
      <c r="S1" s="812"/>
      <c r="T1" s="812" t="s">
        <v>90</v>
      </c>
      <c r="U1" s="812"/>
      <c r="V1" s="812"/>
    </row>
    <row r="2" spans="1:22" x14ac:dyDescent="0.3">
      <c r="A2" s="816"/>
      <c r="B2" s="365" t="s">
        <v>74</v>
      </c>
      <c r="C2" s="392" t="s">
        <v>14</v>
      </c>
      <c r="D2" s="393" t="s">
        <v>77</v>
      </c>
      <c r="E2" s="394" t="s">
        <v>78</v>
      </c>
      <c r="F2" s="394" t="s">
        <v>45</v>
      </c>
      <c r="G2" s="394" t="s">
        <v>45</v>
      </c>
      <c r="H2" s="841">
        <v>2561</v>
      </c>
      <c r="I2" s="842"/>
      <c r="J2" s="842"/>
      <c r="K2" s="842"/>
      <c r="L2" s="841">
        <v>2562</v>
      </c>
      <c r="M2" s="842"/>
      <c r="N2" s="842"/>
      <c r="O2" s="842"/>
      <c r="P2" s="869">
        <v>2563</v>
      </c>
      <c r="Q2" s="869"/>
      <c r="R2" s="869"/>
      <c r="S2" s="869"/>
      <c r="T2" s="395">
        <v>2561</v>
      </c>
      <c r="U2" s="395">
        <v>2562</v>
      </c>
      <c r="V2" s="395">
        <v>2563</v>
      </c>
    </row>
    <row r="3" spans="1:22" x14ac:dyDescent="0.3">
      <c r="A3" s="817"/>
      <c r="B3" s="366"/>
      <c r="C3" s="396" t="s">
        <v>79</v>
      </c>
      <c r="D3" s="397" t="s">
        <v>74</v>
      </c>
      <c r="E3" s="398" t="s">
        <v>80</v>
      </c>
      <c r="F3" s="398" t="s">
        <v>81</v>
      </c>
      <c r="G3" s="399" t="s">
        <v>82</v>
      </c>
      <c r="H3" s="400" t="s">
        <v>91</v>
      </c>
      <c r="I3" s="401" t="s">
        <v>92</v>
      </c>
      <c r="J3" s="400" t="s">
        <v>93</v>
      </c>
      <c r="K3" s="400" t="s">
        <v>86</v>
      </c>
      <c r="L3" s="400" t="s">
        <v>94</v>
      </c>
      <c r="M3" s="401" t="s">
        <v>92</v>
      </c>
      <c r="N3" s="400" t="s">
        <v>93</v>
      </c>
      <c r="O3" s="400" t="s">
        <v>86</v>
      </c>
      <c r="P3" s="400" t="s">
        <v>94</v>
      </c>
      <c r="Q3" s="401" t="s">
        <v>92</v>
      </c>
      <c r="R3" s="400" t="s">
        <v>93</v>
      </c>
      <c r="S3" s="400" t="s">
        <v>86</v>
      </c>
      <c r="T3" s="402"/>
      <c r="U3" s="402"/>
      <c r="V3" s="402"/>
    </row>
    <row r="4" spans="1:22" x14ac:dyDescent="0.3">
      <c r="A4" s="261" t="s">
        <v>209</v>
      </c>
      <c r="B4" s="77"/>
      <c r="C4" s="78">
        <v>16700</v>
      </c>
      <c r="D4" s="78"/>
      <c r="E4" s="78"/>
      <c r="F4" s="380">
        <f t="shared" ref="F4:F16" si="0">+C4</f>
        <v>16700</v>
      </c>
      <c r="G4" s="75">
        <f t="shared" ref="G4:G16" si="1">SUM(F4*12)</f>
        <v>200400</v>
      </c>
      <c r="H4" s="73">
        <f t="shared" ref="H4:H15" si="2">+F4</f>
        <v>16700</v>
      </c>
      <c r="I4" s="381">
        <f t="shared" ref="I4:I15" si="3">SUM(H4*4/100)</f>
        <v>668</v>
      </c>
      <c r="J4" s="77">
        <v>700</v>
      </c>
      <c r="K4" s="83">
        <f>SUM(J4*12)</f>
        <v>8400</v>
      </c>
      <c r="L4" s="391">
        <f t="shared" ref="L4:L15" si="4">SUM(H4+J4)</f>
        <v>17400</v>
      </c>
      <c r="M4" s="381">
        <f t="shared" ref="M4:M16" si="5">SUM(L4*4/100)</f>
        <v>696</v>
      </c>
      <c r="N4" s="77">
        <v>700</v>
      </c>
      <c r="O4" s="84">
        <f t="shared" ref="O4:O16" si="6">SUM(N4*12)</f>
        <v>8400</v>
      </c>
      <c r="P4" s="391">
        <f t="shared" ref="P4:P15" si="7">SUM(L4+N4)</f>
        <v>18100</v>
      </c>
      <c r="Q4" s="381">
        <f t="shared" ref="Q4:Q16" si="8">SUM(P4*4/100)</f>
        <v>724</v>
      </c>
      <c r="R4" s="111">
        <v>730</v>
      </c>
      <c r="S4" s="85">
        <f t="shared" ref="S4:S16" si="9">SUM(R4*12)</f>
        <v>8760</v>
      </c>
      <c r="T4" s="99">
        <f t="shared" ref="T4:T16" si="10">+G4+K4</f>
        <v>208800</v>
      </c>
      <c r="U4" s="99">
        <f t="shared" ref="U4:U16" si="11">+T4+O4</f>
        <v>217200</v>
      </c>
      <c r="V4" s="99">
        <f t="shared" ref="V4:V16" si="12">+U4+S4</f>
        <v>225960</v>
      </c>
    </row>
    <row r="5" spans="1:22" x14ac:dyDescent="0.3">
      <c r="A5" s="95" t="s">
        <v>198</v>
      </c>
      <c r="B5" s="77"/>
      <c r="C5" s="78">
        <v>18830</v>
      </c>
      <c r="D5" s="78"/>
      <c r="E5" s="78"/>
      <c r="F5" s="380">
        <f t="shared" si="0"/>
        <v>18830</v>
      </c>
      <c r="G5" s="75">
        <f t="shared" si="1"/>
        <v>225960</v>
      </c>
      <c r="H5" s="73">
        <f t="shared" si="2"/>
        <v>18830</v>
      </c>
      <c r="I5" s="381">
        <f t="shared" si="3"/>
        <v>753.2</v>
      </c>
      <c r="J5" s="80">
        <v>760</v>
      </c>
      <c r="K5" s="83">
        <f t="shared" ref="K5:K16" si="13">SUM(J5*12)</f>
        <v>9120</v>
      </c>
      <c r="L5" s="391">
        <f t="shared" si="4"/>
        <v>19590</v>
      </c>
      <c r="M5" s="381">
        <f t="shared" si="5"/>
        <v>783.6</v>
      </c>
      <c r="N5" s="81">
        <v>790</v>
      </c>
      <c r="O5" s="84">
        <f t="shared" si="6"/>
        <v>9480</v>
      </c>
      <c r="P5" s="391">
        <f t="shared" si="7"/>
        <v>20380</v>
      </c>
      <c r="Q5" s="381">
        <f t="shared" si="8"/>
        <v>815.2</v>
      </c>
      <c r="R5" s="111">
        <v>820</v>
      </c>
      <c r="S5" s="85">
        <f t="shared" si="9"/>
        <v>9840</v>
      </c>
      <c r="T5" s="408">
        <f t="shared" si="10"/>
        <v>235080</v>
      </c>
      <c r="U5" s="408">
        <f t="shared" si="11"/>
        <v>244560</v>
      </c>
      <c r="V5" s="408">
        <f t="shared" si="12"/>
        <v>254400</v>
      </c>
    </row>
    <row r="6" spans="1:22" x14ac:dyDescent="0.3">
      <c r="A6" s="96" t="s">
        <v>199</v>
      </c>
      <c r="B6" s="89"/>
      <c r="C6" s="88">
        <v>15450</v>
      </c>
      <c r="D6" s="88"/>
      <c r="E6" s="88"/>
      <c r="F6" s="380">
        <f t="shared" si="0"/>
        <v>15450</v>
      </c>
      <c r="G6" s="75">
        <f t="shared" ref="G6:G9" si="14">SUM(F6*12)</f>
        <v>185400</v>
      </c>
      <c r="H6" s="73">
        <f t="shared" si="2"/>
        <v>15450</v>
      </c>
      <c r="I6" s="381">
        <f t="shared" si="3"/>
        <v>618</v>
      </c>
      <c r="J6" s="86">
        <v>620</v>
      </c>
      <c r="K6" s="83">
        <f t="shared" si="13"/>
        <v>7440</v>
      </c>
      <c r="L6" s="391">
        <f t="shared" si="4"/>
        <v>16070</v>
      </c>
      <c r="M6" s="381">
        <f t="shared" si="5"/>
        <v>642.79999999999995</v>
      </c>
      <c r="N6" s="86">
        <v>650</v>
      </c>
      <c r="O6" s="84">
        <f t="shared" si="6"/>
        <v>7800</v>
      </c>
      <c r="P6" s="391">
        <f t="shared" si="7"/>
        <v>16720</v>
      </c>
      <c r="Q6" s="381">
        <f t="shared" si="8"/>
        <v>668.8</v>
      </c>
      <c r="R6" s="111">
        <v>670</v>
      </c>
      <c r="S6" s="85">
        <f t="shared" si="9"/>
        <v>8040</v>
      </c>
      <c r="T6" s="408">
        <f t="shared" si="10"/>
        <v>192840</v>
      </c>
      <c r="U6" s="408">
        <f t="shared" si="11"/>
        <v>200640</v>
      </c>
      <c r="V6" s="408">
        <f t="shared" si="12"/>
        <v>208680</v>
      </c>
    </row>
    <row r="7" spans="1:22" x14ac:dyDescent="0.3">
      <c r="A7" s="96" t="s">
        <v>204</v>
      </c>
      <c r="B7" s="89"/>
      <c r="C7" s="88">
        <v>15450</v>
      </c>
      <c r="D7" s="88"/>
      <c r="E7" s="88"/>
      <c r="F7" s="380">
        <f t="shared" si="0"/>
        <v>15450</v>
      </c>
      <c r="G7" s="75">
        <f t="shared" si="14"/>
        <v>185400</v>
      </c>
      <c r="H7" s="73">
        <f t="shared" si="2"/>
        <v>15450</v>
      </c>
      <c r="I7" s="381">
        <f t="shared" si="3"/>
        <v>618</v>
      </c>
      <c r="J7" s="86">
        <v>620</v>
      </c>
      <c r="K7" s="83">
        <f t="shared" si="13"/>
        <v>7440</v>
      </c>
      <c r="L7" s="391">
        <f t="shared" si="4"/>
        <v>16070</v>
      </c>
      <c r="M7" s="381">
        <f t="shared" si="5"/>
        <v>642.79999999999995</v>
      </c>
      <c r="N7" s="86">
        <v>650</v>
      </c>
      <c r="O7" s="84">
        <f t="shared" si="6"/>
        <v>7800</v>
      </c>
      <c r="P7" s="391">
        <f t="shared" si="7"/>
        <v>16720</v>
      </c>
      <c r="Q7" s="381">
        <f t="shared" si="8"/>
        <v>668.8</v>
      </c>
      <c r="R7" s="111">
        <v>670</v>
      </c>
      <c r="S7" s="85">
        <f t="shared" si="9"/>
        <v>8040</v>
      </c>
      <c r="T7" s="408">
        <f t="shared" si="10"/>
        <v>192840</v>
      </c>
      <c r="U7" s="408">
        <f t="shared" si="11"/>
        <v>200640</v>
      </c>
      <c r="V7" s="408">
        <f t="shared" si="12"/>
        <v>208680</v>
      </c>
    </row>
    <row r="8" spans="1:22" x14ac:dyDescent="0.3">
      <c r="A8" s="96" t="s">
        <v>205</v>
      </c>
      <c r="B8" s="89"/>
      <c r="C8" s="88">
        <v>11820</v>
      </c>
      <c r="D8" s="88"/>
      <c r="E8" s="88"/>
      <c r="F8" s="380">
        <f t="shared" si="0"/>
        <v>11820</v>
      </c>
      <c r="G8" s="75">
        <f t="shared" ref="G8" si="15">SUM(F8*12)</f>
        <v>141840</v>
      </c>
      <c r="H8" s="73">
        <f t="shared" si="2"/>
        <v>11820</v>
      </c>
      <c r="I8" s="381">
        <f t="shared" si="3"/>
        <v>472.8</v>
      </c>
      <c r="J8" s="86">
        <v>480</v>
      </c>
      <c r="K8" s="83">
        <f t="shared" ref="K8" si="16">SUM(J8*12)</f>
        <v>5760</v>
      </c>
      <c r="L8" s="391">
        <f t="shared" si="4"/>
        <v>12300</v>
      </c>
      <c r="M8" s="381">
        <f t="shared" si="5"/>
        <v>492</v>
      </c>
      <c r="N8" s="86">
        <v>500</v>
      </c>
      <c r="O8" s="84">
        <f t="shared" si="6"/>
        <v>6000</v>
      </c>
      <c r="P8" s="391">
        <f t="shared" si="7"/>
        <v>12800</v>
      </c>
      <c r="Q8" s="381">
        <f t="shared" si="8"/>
        <v>512</v>
      </c>
      <c r="R8" s="111">
        <v>520</v>
      </c>
      <c r="S8" s="85">
        <f t="shared" si="9"/>
        <v>6240</v>
      </c>
      <c r="T8" s="408">
        <f t="shared" si="10"/>
        <v>147600</v>
      </c>
      <c r="U8" s="408">
        <f t="shared" si="11"/>
        <v>153600</v>
      </c>
      <c r="V8" s="408">
        <f t="shared" si="12"/>
        <v>159840</v>
      </c>
    </row>
    <row r="9" spans="1:22" x14ac:dyDescent="0.3">
      <c r="A9" s="96" t="s">
        <v>200</v>
      </c>
      <c r="B9" s="89"/>
      <c r="C9" s="88">
        <v>11750</v>
      </c>
      <c r="D9" s="88"/>
      <c r="E9" s="88"/>
      <c r="F9" s="380">
        <f t="shared" si="0"/>
        <v>11750</v>
      </c>
      <c r="G9" s="75">
        <f t="shared" si="14"/>
        <v>141000</v>
      </c>
      <c r="H9" s="73">
        <f t="shared" si="2"/>
        <v>11750</v>
      </c>
      <c r="I9" s="381">
        <f t="shared" si="3"/>
        <v>470</v>
      </c>
      <c r="J9" s="86">
        <v>470</v>
      </c>
      <c r="K9" s="83">
        <f t="shared" si="13"/>
        <v>5640</v>
      </c>
      <c r="L9" s="391">
        <f t="shared" si="4"/>
        <v>12220</v>
      </c>
      <c r="M9" s="381">
        <f t="shared" si="5"/>
        <v>488.8</v>
      </c>
      <c r="N9" s="86">
        <v>490</v>
      </c>
      <c r="O9" s="84">
        <f t="shared" si="6"/>
        <v>5880</v>
      </c>
      <c r="P9" s="391">
        <f t="shared" si="7"/>
        <v>12710</v>
      </c>
      <c r="Q9" s="381">
        <f t="shared" si="8"/>
        <v>508.4</v>
      </c>
      <c r="R9" s="111">
        <v>510</v>
      </c>
      <c r="S9" s="85">
        <f t="shared" si="9"/>
        <v>6120</v>
      </c>
      <c r="T9" s="408">
        <f t="shared" si="10"/>
        <v>146640</v>
      </c>
      <c r="U9" s="408">
        <f t="shared" si="11"/>
        <v>152520</v>
      </c>
      <c r="V9" s="408">
        <f t="shared" si="12"/>
        <v>158640</v>
      </c>
    </row>
    <row r="10" spans="1:22" x14ac:dyDescent="0.3">
      <c r="A10" s="96" t="s">
        <v>206</v>
      </c>
      <c r="B10" s="86"/>
      <c r="C10" s="87">
        <v>11630</v>
      </c>
      <c r="D10" s="87"/>
      <c r="E10" s="87"/>
      <c r="F10" s="380">
        <f t="shared" si="0"/>
        <v>11630</v>
      </c>
      <c r="G10" s="75">
        <f t="shared" si="1"/>
        <v>139560</v>
      </c>
      <c r="H10" s="73">
        <f t="shared" si="2"/>
        <v>11630</v>
      </c>
      <c r="I10" s="381">
        <f t="shared" si="3"/>
        <v>465.2</v>
      </c>
      <c r="J10" s="89">
        <v>470</v>
      </c>
      <c r="K10" s="83">
        <f t="shared" si="13"/>
        <v>5640</v>
      </c>
      <c r="L10" s="391">
        <f t="shared" si="4"/>
        <v>12100</v>
      </c>
      <c r="M10" s="381">
        <f t="shared" si="5"/>
        <v>484</v>
      </c>
      <c r="N10" s="88">
        <v>490</v>
      </c>
      <c r="O10" s="84">
        <f t="shared" si="6"/>
        <v>5880</v>
      </c>
      <c r="P10" s="391">
        <f t="shared" si="7"/>
        <v>12590</v>
      </c>
      <c r="Q10" s="381">
        <f t="shared" si="8"/>
        <v>503.6</v>
      </c>
      <c r="R10" s="111">
        <v>510</v>
      </c>
      <c r="S10" s="85">
        <f t="shared" si="9"/>
        <v>6120</v>
      </c>
      <c r="T10" s="408">
        <f t="shared" si="10"/>
        <v>145200</v>
      </c>
      <c r="U10" s="408">
        <f t="shared" si="11"/>
        <v>151080</v>
      </c>
      <c r="V10" s="408">
        <f t="shared" si="12"/>
        <v>157200</v>
      </c>
    </row>
    <row r="11" spans="1:22" x14ac:dyDescent="0.3">
      <c r="A11" s="96" t="s">
        <v>207</v>
      </c>
      <c r="B11" s="86"/>
      <c r="C11" s="87">
        <v>11100</v>
      </c>
      <c r="D11" s="87"/>
      <c r="E11" s="87"/>
      <c r="F11" s="380">
        <f t="shared" ref="F11" si="17">+C11</f>
        <v>11100</v>
      </c>
      <c r="G11" s="75">
        <f t="shared" ref="G11" si="18">SUM(F11*12)</f>
        <v>133200</v>
      </c>
      <c r="H11" s="73">
        <f t="shared" ref="H11" si="19">+F11</f>
        <v>11100</v>
      </c>
      <c r="I11" s="381">
        <f t="shared" ref="I11" si="20">SUM(H11*4/100)</f>
        <v>444</v>
      </c>
      <c r="J11" s="89">
        <v>450</v>
      </c>
      <c r="K11" s="83">
        <f t="shared" ref="K11" si="21">SUM(J11*12)</f>
        <v>5400</v>
      </c>
      <c r="L11" s="391">
        <f t="shared" ref="L11" si="22">SUM(H11+J11)</f>
        <v>11550</v>
      </c>
      <c r="M11" s="381">
        <f t="shared" ref="M11" si="23">SUM(L11*4/100)</f>
        <v>462</v>
      </c>
      <c r="N11" s="88">
        <v>470</v>
      </c>
      <c r="O11" s="84">
        <f t="shared" ref="O11" si="24">SUM(N11*12)</f>
        <v>5640</v>
      </c>
      <c r="P11" s="391">
        <f t="shared" ref="P11" si="25">SUM(L11+N11)</f>
        <v>12020</v>
      </c>
      <c r="Q11" s="381">
        <f t="shared" ref="Q11" si="26">SUM(P11*4/100)</f>
        <v>480.8</v>
      </c>
      <c r="R11" s="111">
        <v>490</v>
      </c>
      <c r="S11" s="85">
        <f t="shared" ref="S11" si="27">SUM(R11*12)</f>
        <v>5880</v>
      </c>
      <c r="T11" s="408">
        <f t="shared" ref="T11" si="28">+G11+K11</f>
        <v>138600</v>
      </c>
      <c r="U11" s="408">
        <f t="shared" ref="U11" si="29">+T11+O11</f>
        <v>144240</v>
      </c>
      <c r="V11" s="408">
        <f t="shared" ref="V11" si="30">+U11+S11</f>
        <v>150120</v>
      </c>
    </row>
    <row r="12" spans="1:22" x14ac:dyDescent="0.3">
      <c r="A12" s="390" t="s">
        <v>201</v>
      </c>
      <c r="B12" s="383" t="s">
        <v>89</v>
      </c>
      <c r="C12" s="384">
        <v>11500</v>
      </c>
      <c r="D12" s="385"/>
      <c r="E12" s="385"/>
      <c r="F12" s="386">
        <f t="shared" ref="F12" si="31">+C12</f>
        <v>11500</v>
      </c>
      <c r="G12" s="386">
        <f t="shared" ref="G12" si="32">SUM(F12*12)</f>
        <v>138000</v>
      </c>
      <c r="H12" s="386"/>
      <c r="I12" s="387"/>
      <c r="J12" s="388"/>
      <c r="K12" s="389">
        <f t="shared" ref="K12" si="33">SUM(J12*12)</f>
        <v>0</v>
      </c>
      <c r="L12" s="389">
        <f>+C12</f>
        <v>11500</v>
      </c>
      <c r="M12" s="387">
        <f t="shared" ref="M12" si="34">SUM(L12*4/100)</f>
        <v>460</v>
      </c>
      <c r="N12" s="388">
        <v>460</v>
      </c>
      <c r="O12" s="389">
        <f t="shared" ref="O12" si="35">SUM(N12*12)</f>
        <v>5520</v>
      </c>
      <c r="P12" s="389">
        <f>+L12+N12</f>
        <v>11960</v>
      </c>
      <c r="Q12" s="387">
        <f t="shared" ref="Q12" si="36">SUM(P12*4/100)</f>
        <v>478.4</v>
      </c>
      <c r="R12" s="388">
        <v>480</v>
      </c>
      <c r="S12" s="389">
        <f t="shared" ref="S12" si="37">SUM(R12*12)</f>
        <v>5760</v>
      </c>
      <c r="T12" s="412">
        <f t="shared" ref="T12" si="38">+G12+K12</f>
        <v>138000</v>
      </c>
      <c r="U12" s="410">
        <f t="shared" ref="U12" si="39">+T12+O12</f>
        <v>143520</v>
      </c>
      <c r="V12" s="410">
        <f t="shared" ref="V12" si="40">+U12+S12</f>
        <v>149280</v>
      </c>
    </row>
    <row r="13" spans="1:22" x14ac:dyDescent="0.3">
      <c r="A13" s="98" t="s">
        <v>210</v>
      </c>
      <c r="B13" s="80"/>
      <c r="C13" s="81">
        <v>11910</v>
      </c>
      <c r="D13" s="81"/>
      <c r="E13" s="81"/>
      <c r="F13" s="380">
        <f t="shared" si="0"/>
        <v>11910</v>
      </c>
      <c r="G13" s="75">
        <f t="shared" si="1"/>
        <v>142920</v>
      </c>
      <c r="H13" s="73">
        <f t="shared" si="2"/>
        <v>11910</v>
      </c>
      <c r="I13" s="381">
        <f t="shared" si="3"/>
        <v>476.4</v>
      </c>
      <c r="J13" s="43">
        <v>480</v>
      </c>
      <c r="K13" s="83">
        <f t="shared" ref="K13:K14" si="41">SUM(J13*12)</f>
        <v>5760</v>
      </c>
      <c r="L13" s="391">
        <f t="shared" si="4"/>
        <v>12390</v>
      </c>
      <c r="M13" s="381">
        <f t="shared" si="5"/>
        <v>495.6</v>
      </c>
      <c r="N13" s="77">
        <v>500</v>
      </c>
      <c r="O13" s="84">
        <f t="shared" si="6"/>
        <v>6000</v>
      </c>
      <c r="P13" s="391">
        <f t="shared" si="7"/>
        <v>12890</v>
      </c>
      <c r="Q13" s="381">
        <f t="shared" si="8"/>
        <v>515.6</v>
      </c>
      <c r="R13" s="111">
        <v>520</v>
      </c>
      <c r="S13" s="85">
        <f t="shared" si="9"/>
        <v>6240</v>
      </c>
      <c r="T13" s="413">
        <f t="shared" si="10"/>
        <v>148680</v>
      </c>
      <c r="U13" s="408">
        <f t="shared" si="11"/>
        <v>154680</v>
      </c>
      <c r="V13" s="408">
        <f t="shared" si="12"/>
        <v>160920</v>
      </c>
    </row>
    <row r="14" spans="1:22" x14ac:dyDescent="0.3">
      <c r="A14" s="98" t="s">
        <v>202</v>
      </c>
      <c r="B14" s="404"/>
      <c r="C14" s="405">
        <v>11960</v>
      </c>
      <c r="D14" s="405"/>
      <c r="E14" s="405"/>
      <c r="F14" s="380">
        <f t="shared" si="0"/>
        <v>11960</v>
      </c>
      <c r="G14" s="75">
        <f t="shared" si="1"/>
        <v>143520</v>
      </c>
      <c r="H14" s="73">
        <f t="shared" si="2"/>
        <v>11960</v>
      </c>
      <c r="I14" s="381">
        <f t="shared" si="3"/>
        <v>478.4</v>
      </c>
      <c r="J14" s="406">
        <v>480</v>
      </c>
      <c r="K14" s="83">
        <f t="shared" si="41"/>
        <v>5760</v>
      </c>
      <c r="L14" s="391">
        <f t="shared" si="4"/>
        <v>12440</v>
      </c>
      <c r="M14" s="381">
        <f t="shared" si="5"/>
        <v>497.6</v>
      </c>
      <c r="N14" s="406">
        <v>500</v>
      </c>
      <c r="O14" s="84">
        <f t="shared" si="6"/>
        <v>6000</v>
      </c>
      <c r="P14" s="391">
        <f t="shared" si="7"/>
        <v>12940</v>
      </c>
      <c r="Q14" s="381">
        <f t="shared" si="8"/>
        <v>517.6</v>
      </c>
      <c r="R14" s="111">
        <v>520</v>
      </c>
      <c r="S14" s="411">
        <f t="shared" si="9"/>
        <v>6240</v>
      </c>
      <c r="T14" s="408">
        <f t="shared" si="10"/>
        <v>149280</v>
      </c>
      <c r="U14" s="408">
        <f t="shared" si="11"/>
        <v>155280</v>
      </c>
      <c r="V14" s="408">
        <f t="shared" si="12"/>
        <v>161520</v>
      </c>
    </row>
    <row r="15" spans="1:22" x14ac:dyDescent="0.3">
      <c r="A15" s="97" t="s">
        <v>190</v>
      </c>
      <c r="B15" s="403"/>
      <c r="C15" s="73">
        <v>11960</v>
      </c>
      <c r="D15" s="403"/>
      <c r="E15" s="403"/>
      <c r="F15" s="380">
        <f t="shared" si="0"/>
        <v>11960</v>
      </c>
      <c r="G15" s="75">
        <f t="shared" si="1"/>
        <v>143520</v>
      </c>
      <c r="H15" s="73">
        <f t="shared" si="2"/>
        <v>11960</v>
      </c>
      <c r="I15" s="381">
        <f t="shared" si="3"/>
        <v>478.4</v>
      </c>
      <c r="J15" s="406">
        <v>480</v>
      </c>
      <c r="K15" s="83">
        <f t="shared" si="13"/>
        <v>5760</v>
      </c>
      <c r="L15" s="391">
        <f t="shared" si="4"/>
        <v>12440</v>
      </c>
      <c r="M15" s="381">
        <f t="shared" si="5"/>
        <v>497.6</v>
      </c>
      <c r="N15" s="406">
        <v>500</v>
      </c>
      <c r="O15" s="407">
        <f t="shared" si="6"/>
        <v>6000</v>
      </c>
      <c r="P15" s="391">
        <f t="shared" si="7"/>
        <v>12940</v>
      </c>
      <c r="Q15" s="381">
        <f t="shared" si="8"/>
        <v>517.6</v>
      </c>
      <c r="R15" s="406">
        <v>520</v>
      </c>
      <c r="S15" s="85">
        <f t="shared" si="9"/>
        <v>6240</v>
      </c>
      <c r="T15" s="408">
        <f t="shared" si="10"/>
        <v>149280</v>
      </c>
      <c r="U15" s="408">
        <f t="shared" si="11"/>
        <v>155280</v>
      </c>
      <c r="V15" s="408">
        <f t="shared" si="12"/>
        <v>161520</v>
      </c>
    </row>
    <row r="16" spans="1:22" s="119" customFormat="1" x14ac:dyDescent="0.3">
      <c r="A16" s="382" t="s">
        <v>203</v>
      </c>
      <c r="B16" s="383" t="s">
        <v>89</v>
      </c>
      <c r="C16" s="384">
        <v>11500</v>
      </c>
      <c r="D16" s="385"/>
      <c r="E16" s="385"/>
      <c r="F16" s="386">
        <f t="shared" si="0"/>
        <v>11500</v>
      </c>
      <c r="G16" s="386">
        <f t="shared" si="1"/>
        <v>138000</v>
      </c>
      <c r="H16" s="386"/>
      <c r="I16" s="387"/>
      <c r="J16" s="388"/>
      <c r="K16" s="389">
        <f t="shared" si="13"/>
        <v>0</v>
      </c>
      <c r="L16" s="389">
        <f>+C16</f>
        <v>11500</v>
      </c>
      <c r="M16" s="387">
        <f t="shared" si="5"/>
        <v>460</v>
      </c>
      <c r="N16" s="388">
        <v>460</v>
      </c>
      <c r="O16" s="389">
        <f t="shared" si="6"/>
        <v>5520</v>
      </c>
      <c r="P16" s="389">
        <f>+L16+N16</f>
        <v>11960</v>
      </c>
      <c r="Q16" s="387">
        <f t="shared" si="8"/>
        <v>478.4</v>
      </c>
      <c r="R16" s="388">
        <v>480</v>
      </c>
      <c r="S16" s="389">
        <f t="shared" si="9"/>
        <v>5760</v>
      </c>
      <c r="T16" s="409">
        <f t="shared" si="10"/>
        <v>138000</v>
      </c>
      <c r="U16" s="409">
        <f t="shared" si="11"/>
        <v>143520</v>
      </c>
      <c r="V16" s="409">
        <f t="shared" si="12"/>
        <v>149280</v>
      </c>
    </row>
    <row r="18" spans="21:21" x14ac:dyDescent="0.3">
      <c r="U18" s="140"/>
    </row>
  </sheetData>
  <mergeCells count="7">
    <mergeCell ref="A1:A3"/>
    <mergeCell ref="C1:G1"/>
    <mergeCell ref="H1:S1"/>
    <mergeCell ref="T1:V1"/>
    <mergeCell ref="H2:K2"/>
    <mergeCell ref="L2:O2"/>
    <mergeCell ref="P2:S2"/>
  </mergeCells>
  <pageMargins left="0.11811023622047245" right="0.11811023622047245" top="0.11811023622047245" bottom="0.11811023622047245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7"/>
  <sheetViews>
    <sheetView topLeftCell="B1" workbookViewId="0">
      <selection activeCell="C1" sqref="A1:XFD1048576"/>
    </sheetView>
  </sheetViews>
  <sheetFormatPr defaultColWidth="9.125" defaultRowHeight="13.5" x14ac:dyDescent="0.25"/>
  <cols>
    <col min="1" max="1" width="4.875" style="721" customWidth="1"/>
    <col min="2" max="2" width="29.25" style="722" customWidth="1"/>
    <col min="3" max="3" width="11.375" style="722" customWidth="1"/>
    <col min="4" max="4" width="5.875" style="723" customWidth="1"/>
    <col min="5" max="5" width="5.875" style="724" customWidth="1"/>
    <col min="6" max="6" width="9.625" style="724" customWidth="1"/>
    <col min="7" max="9" width="6.375" style="725" customWidth="1"/>
    <col min="10" max="10" width="5.75" style="726" customWidth="1"/>
    <col min="11" max="11" width="6.125" style="726" customWidth="1"/>
    <col min="12" max="12" width="6" style="726" customWidth="1"/>
    <col min="13" max="13" width="8.125" style="727" customWidth="1"/>
    <col min="14" max="14" width="8.25" style="727" customWidth="1"/>
    <col min="15" max="15" width="8" style="727" customWidth="1"/>
    <col min="16" max="16" width="10" style="727" customWidth="1"/>
    <col min="17" max="17" width="10.5" style="727" customWidth="1"/>
    <col min="18" max="18" width="9.75" style="727" customWidth="1"/>
    <col min="19" max="19" width="8.5" style="728" customWidth="1"/>
    <col min="20" max="20" width="16.125" style="548" hidden="1" customWidth="1"/>
    <col min="21" max="22" width="15.625" style="548" hidden="1" customWidth="1"/>
    <col min="23" max="23" width="13.75" style="548" hidden="1" customWidth="1"/>
    <col min="24" max="24" width="0.5" style="549" hidden="1" customWidth="1"/>
    <col min="25" max="26" width="9.125" style="549"/>
    <col min="27" max="27" width="9.125" style="550"/>
    <col min="28" max="16384" width="9.125" style="551"/>
  </cols>
  <sheetData>
    <row r="1" spans="1:27" x14ac:dyDescent="0.25">
      <c r="A1" s="881" t="s">
        <v>61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547"/>
    </row>
    <row r="2" spans="1:27" x14ac:dyDescent="0.25">
      <c r="A2" s="552">
        <v>9</v>
      </c>
      <c r="B2" s="882" t="s">
        <v>99</v>
      </c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</row>
    <row r="3" spans="1:27" s="557" customFormat="1" x14ac:dyDescent="0.25">
      <c r="A3" s="883" t="s">
        <v>0</v>
      </c>
      <c r="B3" s="553"/>
      <c r="C3" s="877" t="s">
        <v>1</v>
      </c>
      <c r="D3" s="879" t="s">
        <v>2</v>
      </c>
      <c r="E3" s="885" t="s">
        <v>3</v>
      </c>
      <c r="F3" s="885"/>
      <c r="G3" s="887" t="s">
        <v>4</v>
      </c>
      <c r="H3" s="887"/>
      <c r="I3" s="887"/>
      <c r="J3" s="888" t="s">
        <v>5</v>
      </c>
      <c r="K3" s="888"/>
      <c r="L3" s="888"/>
      <c r="M3" s="889" t="s">
        <v>59</v>
      </c>
      <c r="N3" s="889"/>
      <c r="O3" s="889"/>
      <c r="P3" s="890" t="s">
        <v>60</v>
      </c>
      <c r="Q3" s="890"/>
      <c r="R3" s="890"/>
      <c r="S3" s="892" t="s">
        <v>6</v>
      </c>
      <c r="T3" s="554"/>
      <c r="U3" s="554"/>
      <c r="V3" s="554"/>
      <c r="W3" s="554"/>
      <c r="X3" s="555"/>
      <c r="Y3" s="555"/>
      <c r="Z3" s="555"/>
      <c r="AA3" s="556"/>
    </row>
    <row r="4" spans="1:27" s="557" customFormat="1" x14ac:dyDescent="0.25">
      <c r="A4" s="883"/>
      <c r="B4" s="558" t="s">
        <v>7</v>
      </c>
      <c r="C4" s="878"/>
      <c r="D4" s="884"/>
      <c r="E4" s="886"/>
      <c r="F4" s="886"/>
      <c r="G4" s="893" t="s">
        <v>8</v>
      </c>
      <c r="H4" s="893"/>
      <c r="I4" s="893"/>
      <c r="J4" s="888" t="s">
        <v>9</v>
      </c>
      <c r="K4" s="888"/>
      <c r="L4" s="888"/>
      <c r="M4" s="873"/>
      <c r="N4" s="873"/>
      <c r="O4" s="873"/>
      <c r="P4" s="891"/>
      <c r="Q4" s="891"/>
      <c r="R4" s="891"/>
      <c r="S4" s="892"/>
      <c r="T4" s="876" t="s">
        <v>10</v>
      </c>
      <c r="U4" s="876"/>
      <c r="V4" s="876"/>
      <c r="W4" s="876"/>
      <c r="X4" s="876"/>
      <c r="Y4" s="555"/>
      <c r="Z4" s="555"/>
      <c r="AA4" s="556"/>
    </row>
    <row r="5" spans="1:27" s="557" customFormat="1" x14ac:dyDescent="0.25">
      <c r="A5" s="883"/>
      <c r="B5" s="558" t="s">
        <v>11</v>
      </c>
      <c r="C5" s="877" t="s">
        <v>12</v>
      </c>
      <c r="D5" s="879" t="s">
        <v>13</v>
      </c>
      <c r="E5" s="559" t="s">
        <v>2</v>
      </c>
      <c r="F5" s="559" t="s">
        <v>14</v>
      </c>
      <c r="G5" s="872">
        <v>2561</v>
      </c>
      <c r="H5" s="872">
        <v>2562</v>
      </c>
      <c r="I5" s="872">
        <v>2563</v>
      </c>
      <c r="J5" s="872">
        <v>2561</v>
      </c>
      <c r="K5" s="872">
        <v>2562</v>
      </c>
      <c r="L5" s="872">
        <v>2563</v>
      </c>
      <c r="M5" s="872">
        <v>2561</v>
      </c>
      <c r="N5" s="872">
        <v>2562</v>
      </c>
      <c r="O5" s="872">
        <v>2563</v>
      </c>
      <c r="P5" s="872">
        <v>2561</v>
      </c>
      <c r="Q5" s="872">
        <v>2562</v>
      </c>
      <c r="R5" s="872">
        <v>2563</v>
      </c>
      <c r="S5" s="892"/>
      <c r="T5" s="560" t="s">
        <v>15</v>
      </c>
      <c r="U5" s="561" t="s">
        <v>16</v>
      </c>
      <c r="V5" s="561" t="s">
        <v>17</v>
      </c>
      <c r="W5" s="561" t="s">
        <v>18</v>
      </c>
      <c r="X5" s="562" t="s">
        <v>19</v>
      </c>
      <c r="Y5" s="555"/>
      <c r="Z5" s="555"/>
      <c r="AA5" s="556"/>
    </row>
    <row r="6" spans="1:27" s="557" customFormat="1" x14ac:dyDescent="0.25">
      <c r="A6" s="883"/>
      <c r="B6" s="563"/>
      <c r="C6" s="878"/>
      <c r="D6" s="880"/>
      <c r="E6" s="559" t="s">
        <v>20</v>
      </c>
      <c r="F6" s="564" t="s">
        <v>58</v>
      </c>
      <c r="G6" s="873"/>
      <c r="H6" s="873"/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92"/>
      <c r="T6" s="565"/>
      <c r="U6" s="565"/>
      <c r="V6" s="565"/>
      <c r="W6" s="565"/>
      <c r="X6" s="566"/>
      <c r="Y6" s="555"/>
      <c r="Z6" s="555"/>
      <c r="AA6" s="556"/>
    </row>
    <row r="7" spans="1:27" s="575" customFormat="1" x14ac:dyDescent="0.25">
      <c r="A7" s="567">
        <v>1</v>
      </c>
      <c r="B7" s="568" t="s">
        <v>62</v>
      </c>
      <c r="C7" s="569" t="s">
        <v>23</v>
      </c>
      <c r="D7" s="570">
        <v>1</v>
      </c>
      <c r="E7" s="570">
        <v>1</v>
      </c>
      <c r="F7" s="570">
        <v>477240</v>
      </c>
      <c r="G7" s="570">
        <v>1</v>
      </c>
      <c r="H7" s="570">
        <v>1</v>
      </c>
      <c r="I7" s="570">
        <v>1</v>
      </c>
      <c r="J7" s="571">
        <v>0</v>
      </c>
      <c r="K7" s="571">
        <v>0</v>
      </c>
      <c r="L7" s="571">
        <v>0</v>
      </c>
      <c r="M7" s="570">
        <v>13080</v>
      </c>
      <c r="N7" s="570">
        <v>13200</v>
      </c>
      <c r="O7" s="570">
        <v>13440</v>
      </c>
      <c r="P7" s="572">
        <f>+F7+M7</f>
        <v>490320</v>
      </c>
      <c r="Q7" s="572">
        <f t="shared" ref="Q7:R7" si="0">+P7+N7</f>
        <v>503520</v>
      </c>
      <c r="R7" s="572">
        <f t="shared" si="0"/>
        <v>516960</v>
      </c>
      <c r="S7" s="573"/>
      <c r="T7" s="574">
        <f>30100</f>
        <v>30100</v>
      </c>
      <c r="U7" s="574">
        <v>31290</v>
      </c>
      <c r="V7" s="574">
        <v>31900</v>
      </c>
      <c r="W7" s="574">
        <v>32510</v>
      </c>
      <c r="X7" s="575">
        <v>11200</v>
      </c>
    </row>
    <row r="8" spans="1:27" s="584" customFormat="1" x14ac:dyDescent="0.25">
      <c r="A8" s="576"/>
      <c r="B8" s="577" t="s">
        <v>64</v>
      </c>
      <c r="C8" s="578"/>
      <c r="D8" s="579"/>
      <c r="E8" s="579"/>
      <c r="F8" s="579"/>
      <c r="G8" s="579"/>
      <c r="H8" s="579"/>
      <c r="I8" s="579"/>
      <c r="J8" s="580"/>
      <c r="K8" s="580">
        <v>0</v>
      </c>
      <c r="L8" s="580">
        <v>0</v>
      </c>
      <c r="M8" s="579"/>
      <c r="N8" s="579"/>
      <c r="O8" s="579"/>
      <c r="P8" s="581"/>
      <c r="Q8" s="581"/>
      <c r="R8" s="581"/>
      <c r="S8" s="582"/>
      <c r="T8" s="583"/>
      <c r="U8" s="583"/>
      <c r="V8" s="583"/>
      <c r="W8" s="583"/>
      <c r="X8" s="575"/>
      <c r="Y8" s="575"/>
      <c r="Z8" s="575"/>
    </row>
    <row r="9" spans="1:27" s="584" customFormat="1" x14ac:dyDescent="0.25">
      <c r="A9" s="576">
        <v>2</v>
      </c>
      <c r="B9" s="585" t="s">
        <v>65</v>
      </c>
      <c r="C9" s="586" t="s">
        <v>23</v>
      </c>
      <c r="D9" s="587">
        <v>1</v>
      </c>
      <c r="E9" s="580">
        <v>0</v>
      </c>
      <c r="F9" s="587">
        <v>435600</v>
      </c>
      <c r="G9" s="587">
        <v>1</v>
      </c>
      <c r="H9" s="587">
        <v>1</v>
      </c>
      <c r="I9" s="587">
        <v>1</v>
      </c>
      <c r="J9" s="580">
        <v>0</v>
      </c>
      <c r="K9" s="580">
        <v>0</v>
      </c>
      <c r="L9" s="580">
        <v>0</v>
      </c>
      <c r="M9" s="587">
        <v>13080</v>
      </c>
      <c r="N9" s="587">
        <v>13440</v>
      </c>
      <c r="O9" s="587">
        <v>13320</v>
      </c>
      <c r="P9" s="588">
        <v>411480</v>
      </c>
      <c r="Q9" s="588">
        <f t="shared" ref="Q9:R12" si="1">+P9+N9</f>
        <v>424920</v>
      </c>
      <c r="R9" s="588">
        <f t="shared" si="1"/>
        <v>438240</v>
      </c>
      <c r="S9" s="582"/>
      <c r="T9" s="574">
        <v>30590</v>
      </c>
      <c r="U9" s="574">
        <v>13920</v>
      </c>
      <c r="V9" s="574">
        <v>13920</v>
      </c>
      <c r="W9" s="574">
        <v>13920</v>
      </c>
      <c r="X9" s="575">
        <v>3500</v>
      </c>
      <c r="Y9" s="575"/>
      <c r="Z9" s="575"/>
    </row>
    <row r="10" spans="1:27" s="594" customFormat="1" x14ac:dyDescent="0.25">
      <c r="A10" s="586">
        <v>3</v>
      </c>
      <c r="B10" s="328" t="s">
        <v>148</v>
      </c>
      <c r="C10" s="589" t="s">
        <v>217</v>
      </c>
      <c r="D10" s="590">
        <v>1</v>
      </c>
      <c r="E10" s="590">
        <v>1</v>
      </c>
      <c r="F10" s="590" t="s">
        <v>21</v>
      </c>
      <c r="G10" s="587">
        <v>1</v>
      </c>
      <c r="H10" s="587">
        <v>1</v>
      </c>
      <c r="I10" s="587">
        <v>1</v>
      </c>
      <c r="J10" s="580" t="s">
        <v>21</v>
      </c>
      <c r="K10" s="580" t="s">
        <v>21</v>
      </c>
      <c r="L10" s="580" t="s">
        <v>21</v>
      </c>
      <c r="M10" s="590" t="s">
        <v>21</v>
      </c>
      <c r="N10" s="591" t="s">
        <v>21</v>
      </c>
      <c r="O10" s="591" t="s">
        <v>21</v>
      </c>
      <c r="P10" s="590" t="s">
        <v>21</v>
      </c>
      <c r="Q10" s="590" t="s">
        <v>21</v>
      </c>
      <c r="R10" s="590" t="s">
        <v>21</v>
      </c>
      <c r="S10" s="592" t="s">
        <v>153</v>
      </c>
      <c r="T10" s="593"/>
      <c r="U10" s="593"/>
      <c r="V10" s="593"/>
      <c r="W10" s="593"/>
    </row>
    <row r="11" spans="1:27" s="584" customFormat="1" x14ac:dyDescent="0.25">
      <c r="A11" s="576">
        <v>4</v>
      </c>
      <c r="B11" s="585" t="s">
        <v>25</v>
      </c>
      <c r="C11" s="586" t="s">
        <v>42</v>
      </c>
      <c r="D11" s="587">
        <v>1</v>
      </c>
      <c r="E11" s="587">
        <v>1</v>
      </c>
      <c r="F11" s="587">
        <v>180720</v>
      </c>
      <c r="G11" s="587">
        <v>1</v>
      </c>
      <c r="H11" s="587">
        <v>1</v>
      </c>
      <c r="I11" s="587">
        <v>1</v>
      </c>
      <c r="J11" s="580">
        <v>0</v>
      </c>
      <c r="K11" s="580">
        <v>0</v>
      </c>
      <c r="L11" s="580">
        <v>0</v>
      </c>
      <c r="M11" s="587">
        <v>9360</v>
      </c>
      <c r="N11" s="587">
        <v>9120</v>
      </c>
      <c r="O11" s="587">
        <v>8280</v>
      </c>
      <c r="P11" s="588">
        <f t="shared" ref="P11:P12" si="2">+F11+M11</f>
        <v>190080</v>
      </c>
      <c r="Q11" s="588">
        <f t="shared" si="1"/>
        <v>199200</v>
      </c>
      <c r="R11" s="588">
        <f t="shared" si="1"/>
        <v>207480</v>
      </c>
      <c r="S11" s="595"/>
      <c r="T11" s="574">
        <v>23550</v>
      </c>
      <c r="U11" s="574">
        <v>24490</v>
      </c>
      <c r="V11" s="574">
        <v>25470</v>
      </c>
      <c r="W11" s="574">
        <v>26460</v>
      </c>
      <c r="X11" s="575"/>
      <c r="Y11" s="575"/>
      <c r="Z11" s="575"/>
    </row>
    <row r="12" spans="1:27" s="604" customFormat="1" x14ac:dyDescent="0.25">
      <c r="A12" s="586">
        <v>5</v>
      </c>
      <c r="B12" s="596" t="s">
        <v>115</v>
      </c>
      <c r="C12" s="597" t="s">
        <v>151</v>
      </c>
      <c r="D12" s="598">
        <v>1</v>
      </c>
      <c r="E12" s="598" t="s">
        <v>21</v>
      </c>
      <c r="F12" s="598">
        <v>0</v>
      </c>
      <c r="G12" s="599">
        <v>1</v>
      </c>
      <c r="H12" s="599">
        <v>1</v>
      </c>
      <c r="I12" s="599">
        <v>1</v>
      </c>
      <c r="J12" s="600" t="s">
        <v>152</v>
      </c>
      <c r="K12" s="600" t="s">
        <v>173</v>
      </c>
      <c r="L12" s="601">
        <v>0</v>
      </c>
      <c r="M12" s="598">
        <v>355320</v>
      </c>
      <c r="N12" s="598">
        <v>12000</v>
      </c>
      <c r="O12" s="598">
        <v>12000</v>
      </c>
      <c r="P12" s="598">
        <f t="shared" si="2"/>
        <v>355320</v>
      </c>
      <c r="Q12" s="598">
        <f t="shared" si="1"/>
        <v>367320</v>
      </c>
      <c r="R12" s="598">
        <f t="shared" si="1"/>
        <v>379320</v>
      </c>
      <c r="S12" s="602" t="s">
        <v>145</v>
      </c>
      <c r="T12" s="603"/>
      <c r="U12" s="603"/>
      <c r="V12" s="603"/>
      <c r="W12" s="603"/>
    </row>
    <row r="13" spans="1:27" s="584" customFormat="1" x14ac:dyDescent="0.25">
      <c r="A13" s="576"/>
      <c r="B13" s="577" t="s">
        <v>55</v>
      </c>
      <c r="C13" s="586"/>
      <c r="D13" s="599"/>
      <c r="E13" s="599"/>
      <c r="F13" s="599"/>
      <c r="G13" s="599"/>
      <c r="H13" s="599"/>
      <c r="I13" s="599"/>
      <c r="J13" s="599" t="s">
        <v>150</v>
      </c>
      <c r="K13" s="599"/>
      <c r="L13" s="599"/>
      <c r="M13" s="599"/>
      <c r="N13" s="599"/>
      <c r="O13" s="599"/>
      <c r="P13" s="605"/>
      <c r="Q13" s="605"/>
      <c r="R13" s="605"/>
      <c r="S13" s="606"/>
      <c r="T13" s="574"/>
      <c r="U13" s="574"/>
      <c r="V13" s="574"/>
      <c r="W13" s="574"/>
      <c r="X13" s="575"/>
      <c r="Y13" s="575"/>
      <c r="Z13" s="575"/>
    </row>
    <row r="14" spans="1:27" s="584" customFormat="1" x14ac:dyDescent="0.25">
      <c r="A14" s="576">
        <v>6</v>
      </c>
      <c r="B14" s="585" t="s">
        <v>96</v>
      </c>
      <c r="C14" s="607" t="s">
        <v>34</v>
      </c>
      <c r="D14" s="587">
        <v>1</v>
      </c>
      <c r="E14" s="587">
        <v>1</v>
      </c>
      <c r="F14" s="587">
        <v>200400</v>
      </c>
      <c r="G14" s="587">
        <v>1</v>
      </c>
      <c r="H14" s="587">
        <v>1</v>
      </c>
      <c r="I14" s="587">
        <v>1</v>
      </c>
      <c r="J14" s="580">
        <v>0</v>
      </c>
      <c r="K14" s="580">
        <v>0</v>
      </c>
      <c r="L14" s="580">
        <v>0</v>
      </c>
      <c r="M14" s="587">
        <v>8400</v>
      </c>
      <c r="N14" s="587">
        <v>8400</v>
      </c>
      <c r="O14" s="587">
        <v>8760</v>
      </c>
      <c r="P14" s="588">
        <f>+F14+M14</f>
        <v>208800</v>
      </c>
      <c r="Q14" s="588">
        <f>+P14+N14</f>
        <v>217200</v>
      </c>
      <c r="R14" s="588">
        <f>+Q14+O14</f>
        <v>225960</v>
      </c>
      <c r="S14" s="595"/>
      <c r="T14" s="574"/>
      <c r="U14" s="574"/>
      <c r="V14" s="574"/>
      <c r="W14" s="574"/>
      <c r="X14" s="575"/>
      <c r="Y14" s="575"/>
      <c r="Z14" s="575"/>
    </row>
    <row r="15" spans="1:27" s="584" customFormat="1" x14ac:dyDescent="0.25">
      <c r="A15" s="576">
        <v>7</v>
      </c>
      <c r="B15" s="608" t="s">
        <v>198</v>
      </c>
      <c r="C15" s="607" t="s">
        <v>34</v>
      </c>
      <c r="D15" s="609">
        <v>1</v>
      </c>
      <c r="E15" s="587">
        <v>1</v>
      </c>
      <c r="F15" s="587">
        <v>225960</v>
      </c>
      <c r="G15" s="587">
        <v>1</v>
      </c>
      <c r="H15" s="587">
        <v>1</v>
      </c>
      <c r="I15" s="587">
        <v>1</v>
      </c>
      <c r="J15" s="580">
        <v>0</v>
      </c>
      <c r="K15" s="580">
        <v>0</v>
      </c>
      <c r="L15" s="580">
        <v>0</v>
      </c>
      <c r="M15" s="587">
        <v>9120</v>
      </c>
      <c r="N15" s="587">
        <v>9480</v>
      </c>
      <c r="O15" s="587">
        <v>9840</v>
      </c>
      <c r="P15" s="588">
        <f>+F15+M15</f>
        <v>235080</v>
      </c>
      <c r="Q15" s="588">
        <f>+P15+N15</f>
        <v>244560</v>
      </c>
      <c r="R15" s="588">
        <f>+Q15+O15</f>
        <v>254400</v>
      </c>
      <c r="S15" s="610"/>
      <c r="T15" s="574"/>
      <c r="U15" s="574"/>
      <c r="V15" s="574"/>
      <c r="W15" s="574"/>
      <c r="X15" s="575"/>
      <c r="Y15" s="575"/>
      <c r="Z15" s="575"/>
    </row>
    <row r="16" spans="1:27" s="584" customFormat="1" x14ac:dyDescent="0.25">
      <c r="A16" s="576">
        <v>8</v>
      </c>
      <c r="B16" s="611" t="s">
        <v>199</v>
      </c>
      <c r="C16" s="607" t="s">
        <v>34</v>
      </c>
      <c r="D16" s="609">
        <v>1</v>
      </c>
      <c r="E16" s="587">
        <v>1</v>
      </c>
      <c r="F16" s="587">
        <v>185400</v>
      </c>
      <c r="G16" s="587">
        <v>1</v>
      </c>
      <c r="H16" s="587">
        <v>1</v>
      </c>
      <c r="I16" s="587">
        <v>1</v>
      </c>
      <c r="J16" s="580">
        <v>0</v>
      </c>
      <c r="K16" s="580">
        <v>0</v>
      </c>
      <c r="L16" s="580">
        <v>0</v>
      </c>
      <c r="M16" s="587">
        <v>7440</v>
      </c>
      <c r="N16" s="587">
        <v>7800</v>
      </c>
      <c r="O16" s="587">
        <v>8040</v>
      </c>
      <c r="P16" s="588">
        <f t="shared" ref="P16:P21" si="3">+F16+M16</f>
        <v>192840</v>
      </c>
      <c r="Q16" s="588">
        <f t="shared" ref="Q16:R24" si="4">+P16+N16</f>
        <v>200640</v>
      </c>
      <c r="R16" s="588">
        <f t="shared" si="4"/>
        <v>208680</v>
      </c>
      <c r="S16" s="610"/>
      <c r="T16" s="574"/>
      <c r="U16" s="574"/>
      <c r="V16" s="574"/>
      <c r="W16" s="574"/>
      <c r="X16" s="575"/>
      <c r="Y16" s="575"/>
      <c r="Z16" s="575"/>
    </row>
    <row r="17" spans="1:26" s="575" customFormat="1" x14ac:dyDescent="0.25">
      <c r="A17" s="576">
        <v>9</v>
      </c>
      <c r="B17" s="612" t="s">
        <v>215</v>
      </c>
      <c r="C17" s="607" t="s">
        <v>34</v>
      </c>
      <c r="D17" s="609">
        <v>1</v>
      </c>
      <c r="E17" s="587">
        <v>1</v>
      </c>
      <c r="F17" s="587">
        <v>185400</v>
      </c>
      <c r="G17" s="587">
        <v>1</v>
      </c>
      <c r="H17" s="587">
        <v>1</v>
      </c>
      <c r="I17" s="587">
        <v>1</v>
      </c>
      <c r="J17" s="580">
        <v>0</v>
      </c>
      <c r="K17" s="580">
        <v>0</v>
      </c>
      <c r="L17" s="580">
        <v>0</v>
      </c>
      <c r="M17" s="587">
        <v>7440</v>
      </c>
      <c r="N17" s="609">
        <v>7800</v>
      </c>
      <c r="O17" s="609">
        <v>8040</v>
      </c>
      <c r="P17" s="588">
        <f t="shared" si="3"/>
        <v>192840</v>
      </c>
      <c r="Q17" s="588">
        <f t="shared" si="4"/>
        <v>200640</v>
      </c>
      <c r="R17" s="588">
        <f t="shared" si="4"/>
        <v>208680</v>
      </c>
      <c r="S17" s="610"/>
      <c r="T17" s="574">
        <v>9400</v>
      </c>
      <c r="U17" s="583">
        <v>9780</v>
      </c>
      <c r="V17" s="574">
        <v>10180</v>
      </c>
    </row>
    <row r="18" spans="1:26" s="575" customFormat="1" x14ac:dyDescent="0.25">
      <c r="A18" s="576">
        <v>10</v>
      </c>
      <c r="B18" s="612" t="s">
        <v>215</v>
      </c>
      <c r="C18" s="607" t="s">
        <v>34</v>
      </c>
      <c r="D18" s="609">
        <v>1</v>
      </c>
      <c r="E18" s="587">
        <v>1</v>
      </c>
      <c r="F18" s="587">
        <v>141840</v>
      </c>
      <c r="G18" s="587">
        <v>1</v>
      </c>
      <c r="H18" s="587">
        <v>1</v>
      </c>
      <c r="I18" s="587">
        <v>1</v>
      </c>
      <c r="J18" s="580">
        <v>0</v>
      </c>
      <c r="K18" s="580">
        <v>0</v>
      </c>
      <c r="L18" s="580">
        <v>0</v>
      </c>
      <c r="M18" s="587">
        <v>5760</v>
      </c>
      <c r="N18" s="587">
        <v>6000</v>
      </c>
      <c r="O18" s="609">
        <v>6240</v>
      </c>
      <c r="P18" s="588">
        <f t="shared" si="3"/>
        <v>147600</v>
      </c>
      <c r="Q18" s="588">
        <f t="shared" si="4"/>
        <v>153600</v>
      </c>
      <c r="R18" s="588">
        <f t="shared" si="4"/>
        <v>159840</v>
      </c>
      <c r="S18" s="610"/>
      <c r="T18" s="574"/>
      <c r="U18" s="583"/>
      <c r="V18" s="574"/>
    </row>
    <row r="19" spans="1:26" s="575" customFormat="1" x14ac:dyDescent="0.25">
      <c r="A19" s="576">
        <v>11</v>
      </c>
      <c r="B19" s="596" t="s">
        <v>97</v>
      </c>
      <c r="C19" s="597" t="s">
        <v>219</v>
      </c>
      <c r="D19" s="598">
        <v>1</v>
      </c>
      <c r="E19" s="598" t="s">
        <v>21</v>
      </c>
      <c r="F19" s="598">
        <v>0</v>
      </c>
      <c r="G19" s="599">
        <v>1</v>
      </c>
      <c r="H19" s="599">
        <v>1</v>
      </c>
      <c r="I19" s="599">
        <v>1</v>
      </c>
      <c r="J19" s="600" t="s">
        <v>152</v>
      </c>
      <c r="K19" s="600" t="s">
        <v>173</v>
      </c>
      <c r="L19" s="601">
        <v>0</v>
      </c>
      <c r="M19" s="598">
        <v>138000</v>
      </c>
      <c r="N19" s="598">
        <v>5520</v>
      </c>
      <c r="O19" s="598">
        <v>5760</v>
      </c>
      <c r="P19" s="598">
        <f t="shared" si="3"/>
        <v>138000</v>
      </c>
      <c r="Q19" s="598">
        <f t="shared" si="4"/>
        <v>143520</v>
      </c>
      <c r="R19" s="598">
        <f t="shared" si="4"/>
        <v>149280</v>
      </c>
      <c r="S19" s="602" t="s">
        <v>145</v>
      </c>
      <c r="T19" s="574"/>
      <c r="U19" s="583"/>
      <c r="V19" s="574"/>
    </row>
    <row r="20" spans="1:26" s="575" customFormat="1" x14ac:dyDescent="0.25">
      <c r="A20" s="576">
        <v>12</v>
      </c>
      <c r="B20" s="328" t="s">
        <v>200</v>
      </c>
      <c r="C20" s="607" t="s">
        <v>218</v>
      </c>
      <c r="D20" s="609">
        <v>1</v>
      </c>
      <c r="E20" s="587">
        <v>1</v>
      </c>
      <c r="F20" s="587">
        <v>141000</v>
      </c>
      <c r="G20" s="587">
        <v>1</v>
      </c>
      <c r="H20" s="587">
        <v>1</v>
      </c>
      <c r="I20" s="587">
        <v>1</v>
      </c>
      <c r="J20" s="580">
        <v>0</v>
      </c>
      <c r="K20" s="580">
        <v>0</v>
      </c>
      <c r="L20" s="580">
        <v>0</v>
      </c>
      <c r="M20" s="587">
        <v>5640</v>
      </c>
      <c r="N20" s="609">
        <v>5880</v>
      </c>
      <c r="O20" s="609">
        <v>6120</v>
      </c>
      <c r="P20" s="588">
        <f t="shared" si="3"/>
        <v>146640</v>
      </c>
      <c r="Q20" s="588">
        <f t="shared" si="4"/>
        <v>152520</v>
      </c>
      <c r="R20" s="588">
        <f t="shared" si="4"/>
        <v>158640</v>
      </c>
      <c r="S20" s="610"/>
      <c r="T20" s="574"/>
      <c r="U20" s="583"/>
      <c r="V20" s="574"/>
      <c r="W20" s="583"/>
    </row>
    <row r="21" spans="1:26" s="575" customFormat="1" x14ac:dyDescent="0.25">
      <c r="A21" s="576">
        <v>13</v>
      </c>
      <c r="B21" s="328" t="s">
        <v>216</v>
      </c>
      <c r="C21" s="607" t="s">
        <v>218</v>
      </c>
      <c r="D21" s="609">
        <v>1</v>
      </c>
      <c r="E21" s="587">
        <v>1</v>
      </c>
      <c r="F21" s="587">
        <v>139560</v>
      </c>
      <c r="G21" s="587">
        <v>1</v>
      </c>
      <c r="H21" s="587">
        <v>1</v>
      </c>
      <c r="I21" s="587">
        <v>1</v>
      </c>
      <c r="J21" s="580">
        <v>0</v>
      </c>
      <c r="K21" s="580">
        <v>0</v>
      </c>
      <c r="L21" s="580">
        <v>0</v>
      </c>
      <c r="M21" s="587">
        <v>5640</v>
      </c>
      <c r="N21" s="609">
        <v>5880</v>
      </c>
      <c r="O21" s="609">
        <v>6120</v>
      </c>
      <c r="P21" s="588">
        <f t="shared" si="3"/>
        <v>145200</v>
      </c>
      <c r="Q21" s="588">
        <f t="shared" si="4"/>
        <v>151080</v>
      </c>
      <c r="R21" s="588">
        <f t="shared" si="4"/>
        <v>157200</v>
      </c>
      <c r="S21" s="610"/>
      <c r="T21" s="574"/>
      <c r="U21" s="583"/>
      <c r="V21" s="574"/>
      <c r="W21" s="583"/>
    </row>
    <row r="22" spans="1:26" s="575" customFormat="1" x14ac:dyDescent="0.25">
      <c r="A22" s="576">
        <v>14</v>
      </c>
      <c r="B22" s="613" t="s">
        <v>54</v>
      </c>
      <c r="C22" s="614" t="s">
        <v>52</v>
      </c>
      <c r="D22" s="615">
        <v>1</v>
      </c>
      <c r="E22" s="616">
        <v>0</v>
      </c>
      <c r="F22" s="616">
        <v>138000</v>
      </c>
      <c r="G22" s="617">
        <v>1</v>
      </c>
      <c r="H22" s="617">
        <v>1</v>
      </c>
      <c r="I22" s="618">
        <v>1</v>
      </c>
      <c r="J22" s="619">
        <v>0</v>
      </c>
      <c r="K22" s="619">
        <v>0</v>
      </c>
      <c r="L22" s="619">
        <v>0</v>
      </c>
      <c r="M22" s="620">
        <v>0</v>
      </c>
      <c r="N22" s="621">
        <v>5520</v>
      </c>
      <c r="O22" s="616">
        <v>5760</v>
      </c>
      <c r="P22" s="620">
        <v>138000</v>
      </c>
      <c r="Q22" s="620">
        <f t="shared" si="4"/>
        <v>143520</v>
      </c>
      <c r="R22" s="620">
        <f t="shared" si="4"/>
        <v>149280</v>
      </c>
      <c r="S22" s="582" t="s">
        <v>66</v>
      </c>
      <c r="T22" s="622" t="e">
        <f t="shared" ref="T22" si="5">SUM(S22*12)</f>
        <v>#VALUE!</v>
      </c>
      <c r="U22" s="623">
        <f t="shared" ref="U22" si="6">+H22+L22</f>
        <v>1</v>
      </c>
      <c r="V22" s="623">
        <f t="shared" ref="V22" si="7">+U22+P22</f>
        <v>138001</v>
      </c>
      <c r="W22" s="623" t="e">
        <f t="shared" ref="W22" si="8">+V22+T22</f>
        <v>#VALUE!</v>
      </c>
    </row>
    <row r="23" spans="1:26" s="575" customFormat="1" x14ac:dyDescent="0.25">
      <c r="A23" s="576">
        <v>15</v>
      </c>
      <c r="B23" s="612" t="s">
        <v>43</v>
      </c>
      <c r="C23" s="624" t="s">
        <v>35</v>
      </c>
      <c r="D23" s="609">
        <v>1</v>
      </c>
      <c r="E23" s="609">
        <v>0</v>
      </c>
      <c r="F23" s="587">
        <v>0</v>
      </c>
      <c r="G23" s="587">
        <v>1</v>
      </c>
      <c r="H23" s="587">
        <v>1</v>
      </c>
      <c r="I23" s="625">
        <v>1</v>
      </c>
      <c r="J23" s="580">
        <v>0</v>
      </c>
      <c r="K23" s="580">
        <v>0</v>
      </c>
      <c r="L23" s="580">
        <v>0</v>
      </c>
      <c r="M23" s="580">
        <v>0</v>
      </c>
      <c r="N23" s="580">
        <v>0</v>
      </c>
      <c r="O23" s="580">
        <v>0</v>
      </c>
      <c r="P23" s="626">
        <v>108000</v>
      </c>
      <c r="Q23" s="626">
        <f t="shared" si="4"/>
        <v>108000</v>
      </c>
      <c r="R23" s="626">
        <f t="shared" si="4"/>
        <v>108000</v>
      </c>
      <c r="S23" s="582" t="s">
        <v>66</v>
      </c>
      <c r="T23" s="574"/>
      <c r="U23" s="574"/>
      <c r="V23" s="574"/>
      <c r="W23" s="574"/>
    </row>
    <row r="24" spans="1:26" s="575" customFormat="1" x14ac:dyDescent="0.25">
      <c r="A24" s="576">
        <v>16</v>
      </c>
      <c r="B24" s="612" t="s">
        <v>138</v>
      </c>
      <c r="C24" s="624" t="s">
        <v>35</v>
      </c>
      <c r="D24" s="609">
        <v>4</v>
      </c>
      <c r="E24" s="609">
        <v>4</v>
      </c>
      <c r="F24" s="587">
        <v>432000</v>
      </c>
      <c r="G24" s="587">
        <v>4</v>
      </c>
      <c r="H24" s="587">
        <v>4</v>
      </c>
      <c r="I24" s="587">
        <v>4</v>
      </c>
      <c r="J24" s="580">
        <v>0</v>
      </c>
      <c r="K24" s="580">
        <v>0</v>
      </c>
      <c r="L24" s="580">
        <v>0</v>
      </c>
      <c r="M24" s="580">
        <v>0</v>
      </c>
      <c r="N24" s="580">
        <v>0</v>
      </c>
      <c r="O24" s="580">
        <v>0</v>
      </c>
      <c r="P24" s="626">
        <v>432001</v>
      </c>
      <c r="Q24" s="626">
        <f t="shared" si="4"/>
        <v>432001</v>
      </c>
      <c r="R24" s="626">
        <f t="shared" si="4"/>
        <v>432001</v>
      </c>
      <c r="S24" s="627"/>
      <c r="T24" s="622"/>
      <c r="U24" s="628"/>
      <c r="V24" s="628"/>
      <c r="W24" s="628"/>
    </row>
    <row r="25" spans="1:26" s="637" customFormat="1" x14ac:dyDescent="0.25">
      <c r="A25" s="629"/>
      <c r="B25" s="630" t="s">
        <v>223</v>
      </c>
      <c r="C25" s="631"/>
      <c r="D25" s="632">
        <f>SUM(D14:D24)</f>
        <v>14</v>
      </c>
      <c r="E25" s="632">
        <f>SUM(E14:E24)</f>
        <v>11</v>
      </c>
      <c r="F25" s="632"/>
      <c r="G25" s="632">
        <f>SUM(G7:G24)</f>
        <v>19</v>
      </c>
      <c r="H25" s="632">
        <f>SUM(H7:H24)</f>
        <v>19</v>
      </c>
      <c r="I25" s="632">
        <f>SUM(I7:I24)</f>
        <v>19</v>
      </c>
      <c r="J25" s="599" t="s">
        <v>21</v>
      </c>
      <c r="K25" s="599" t="s">
        <v>21</v>
      </c>
      <c r="L25" s="599" t="s">
        <v>21</v>
      </c>
      <c r="M25" s="632"/>
      <c r="N25" s="632"/>
      <c r="O25" s="632"/>
      <c r="P25" s="633"/>
      <c r="Q25" s="633"/>
      <c r="R25" s="633"/>
      <c r="S25" s="634"/>
      <c r="T25" s="635"/>
      <c r="U25" s="636"/>
      <c r="V25" s="635"/>
      <c r="W25" s="636"/>
    </row>
    <row r="26" spans="1:26" s="649" customFormat="1" x14ac:dyDescent="0.25">
      <c r="A26" s="638"/>
      <c r="B26" s="639" t="s">
        <v>67</v>
      </c>
      <c r="C26" s="640"/>
      <c r="D26" s="641"/>
      <c r="E26" s="642"/>
      <c r="F26" s="643"/>
      <c r="G26" s="644"/>
      <c r="H26" s="644"/>
      <c r="I26" s="644"/>
      <c r="J26" s="644"/>
      <c r="K26" s="644"/>
      <c r="L26" s="644" t="s">
        <v>150</v>
      </c>
      <c r="M26" s="644"/>
      <c r="N26" s="644"/>
      <c r="O26" s="644"/>
      <c r="P26" s="644"/>
      <c r="Q26" s="644"/>
      <c r="R26" s="644"/>
      <c r="S26" s="645"/>
      <c r="T26" s="646"/>
      <c r="U26" s="646"/>
      <c r="V26" s="646"/>
      <c r="W26" s="646"/>
      <c r="X26" s="647"/>
      <c r="Y26" s="648"/>
      <c r="Z26" s="648"/>
    </row>
    <row r="27" spans="1:26" s="649" customFormat="1" x14ac:dyDescent="0.25">
      <c r="A27" s="650">
        <v>17</v>
      </c>
      <c r="B27" s="651" t="s">
        <v>68</v>
      </c>
      <c r="C27" s="652" t="s">
        <v>23</v>
      </c>
      <c r="D27" s="653">
        <v>1</v>
      </c>
      <c r="E27" s="653">
        <v>1</v>
      </c>
      <c r="F27" s="587">
        <v>431400</v>
      </c>
      <c r="G27" s="654">
        <v>1</v>
      </c>
      <c r="H27" s="654">
        <v>1</v>
      </c>
      <c r="I27" s="654">
        <v>1</v>
      </c>
      <c r="J27" s="654" t="s">
        <v>21</v>
      </c>
      <c r="K27" s="654" t="s">
        <v>21</v>
      </c>
      <c r="L27" s="654" t="s">
        <v>21</v>
      </c>
      <c r="M27" s="654">
        <v>13320</v>
      </c>
      <c r="N27" s="654">
        <v>13440</v>
      </c>
      <c r="O27" s="654">
        <v>13080</v>
      </c>
      <c r="P27" s="654">
        <f>+F27+M27</f>
        <v>444720</v>
      </c>
      <c r="Q27" s="654">
        <f>+P27+N27</f>
        <v>458160</v>
      </c>
      <c r="R27" s="654">
        <f>+Q27+O27</f>
        <v>471240</v>
      </c>
      <c r="S27" s="655"/>
      <c r="T27" s="646"/>
      <c r="U27" s="646"/>
      <c r="V27" s="646"/>
      <c r="W27" s="646"/>
      <c r="X27" s="647"/>
      <c r="Y27" s="648"/>
      <c r="Z27" s="648"/>
    </row>
    <row r="28" spans="1:26" s="584" customFormat="1" x14ac:dyDescent="0.25">
      <c r="A28" s="576">
        <v>18</v>
      </c>
      <c r="B28" s="585" t="s">
        <v>176</v>
      </c>
      <c r="C28" s="656" t="s">
        <v>23</v>
      </c>
      <c r="D28" s="587">
        <v>1</v>
      </c>
      <c r="E28" s="587">
        <v>1</v>
      </c>
      <c r="F28" s="587">
        <v>335520</v>
      </c>
      <c r="G28" s="587">
        <v>1</v>
      </c>
      <c r="H28" s="587">
        <v>1</v>
      </c>
      <c r="I28" s="587">
        <v>1</v>
      </c>
      <c r="J28" s="580">
        <v>0</v>
      </c>
      <c r="K28" s="580">
        <v>0</v>
      </c>
      <c r="L28" s="580">
        <v>0</v>
      </c>
      <c r="M28" s="587">
        <v>12240</v>
      </c>
      <c r="N28" s="587">
        <v>12960</v>
      </c>
      <c r="O28" s="587">
        <v>13440</v>
      </c>
      <c r="P28" s="588">
        <f>+F28+M28</f>
        <v>347760</v>
      </c>
      <c r="Q28" s="588">
        <f t="shared" ref="Q28:R31" si="9">+P28+N28</f>
        <v>360720</v>
      </c>
      <c r="R28" s="588">
        <f t="shared" si="9"/>
        <v>374160</v>
      </c>
      <c r="S28" s="595"/>
      <c r="T28" s="574">
        <v>18590</v>
      </c>
      <c r="U28" s="574">
        <v>19300</v>
      </c>
      <c r="V28" s="574">
        <v>20040</v>
      </c>
      <c r="W28" s="574">
        <v>20770</v>
      </c>
      <c r="X28" s="575"/>
      <c r="Y28" s="575"/>
      <c r="Z28" s="575"/>
    </row>
    <row r="29" spans="1:26" s="584" customFormat="1" x14ac:dyDescent="0.25">
      <c r="A29" s="650">
        <v>19</v>
      </c>
      <c r="B29" s="657" t="s">
        <v>106</v>
      </c>
      <c r="C29" s="614" t="s">
        <v>52</v>
      </c>
      <c r="D29" s="617">
        <v>1</v>
      </c>
      <c r="E29" s="658">
        <v>0</v>
      </c>
      <c r="F29" s="617">
        <v>202620</v>
      </c>
      <c r="G29" s="617">
        <v>1</v>
      </c>
      <c r="H29" s="617">
        <v>1</v>
      </c>
      <c r="I29" s="617">
        <v>1</v>
      </c>
      <c r="J29" s="619">
        <v>0</v>
      </c>
      <c r="K29" s="619">
        <v>0</v>
      </c>
      <c r="L29" s="619">
        <v>0</v>
      </c>
      <c r="M29" s="659">
        <v>6540</v>
      </c>
      <c r="N29" s="659">
        <v>6540</v>
      </c>
      <c r="O29" s="659">
        <v>6540</v>
      </c>
      <c r="P29" s="659">
        <f t="shared" ref="P29:P31" si="10">+F29+M29</f>
        <v>209160</v>
      </c>
      <c r="Q29" s="659">
        <f t="shared" si="9"/>
        <v>215700</v>
      </c>
      <c r="R29" s="659">
        <f t="shared" si="9"/>
        <v>222240</v>
      </c>
      <c r="S29" s="660" t="s">
        <v>66</v>
      </c>
      <c r="T29" s="574">
        <v>20225</v>
      </c>
      <c r="U29" s="574">
        <v>8580</v>
      </c>
      <c r="V29" s="574">
        <v>8580</v>
      </c>
      <c r="W29" s="574">
        <v>8580</v>
      </c>
      <c r="X29" s="575"/>
      <c r="Y29" s="575"/>
      <c r="Z29" s="575"/>
    </row>
    <row r="30" spans="1:26" s="584" customFormat="1" x14ac:dyDescent="0.25">
      <c r="A30" s="576">
        <v>20</v>
      </c>
      <c r="B30" s="657" t="s">
        <v>192</v>
      </c>
      <c r="C30" s="614" t="s">
        <v>52</v>
      </c>
      <c r="D30" s="617">
        <v>1</v>
      </c>
      <c r="E30" s="658">
        <v>0</v>
      </c>
      <c r="F30" s="617">
        <v>202620</v>
      </c>
      <c r="G30" s="617">
        <v>1</v>
      </c>
      <c r="H30" s="617">
        <v>1</v>
      </c>
      <c r="I30" s="617">
        <v>1</v>
      </c>
      <c r="J30" s="619">
        <v>0</v>
      </c>
      <c r="K30" s="619">
        <v>0</v>
      </c>
      <c r="L30" s="619">
        <v>0</v>
      </c>
      <c r="M30" s="659">
        <v>6540</v>
      </c>
      <c r="N30" s="659">
        <v>6540</v>
      </c>
      <c r="O30" s="659">
        <v>6540</v>
      </c>
      <c r="P30" s="659">
        <f t="shared" si="10"/>
        <v>209160</v>
      </c>
      <c r="Q30" s="659">
        <f t="shared" si="9"/>
        <v>215700</v>
      </c>
      <c r="R30" s="659">
        <f t="shared" si="9"/>
        <v>222240</v>
      </c>
      <c r="S30" s="660" t="s">
        <v>66</v>
      </c>
      <c r="T30" s="574"/>
      <c r="U30" s="574"/>
      <c r="V30" s="574"/>
      <c r="W30" s="574"/>
      <c r="X30" s="575"/>
      <c r="Y30" s="575"/>
      <c r="Z30" s="575"/>
    </row>
    <row r="31" spans="1:26" s="584" customFormat="1" x14ac:dyDescent="0.25">
      <c r="A31" s="650">
        <v>21</v>
      </c>
      <c r="B31" s="657" t="s">
        <v>38</v>
      </c>
      <c r="C31" s="614" t="s">
        <v>52</v>
      </c>
      <c r="D31" s="617">
        <v>1</v>
      </c>
      <c r="E31" s="617" t="s">
        <v>152</v>
      </c>
      <c r="F31" s="617">
        <v>202620</v>
      </c>
      <c r="G31" s="617">
        <v>1</v>
      </c>
      <c r="H31" s="617">
        <v>1</v>
      </c>
      <c r="I31" s="617">
        <v>1</v>
      </c>
      <c r="J31" s="619">
        <v>0</v>
      </c>
      <c r="K31" s="619">
        <v>0</v>
      </c>
      <c r="L31" s="619">
        <v>0</v>
      </c>
      <c r="M31" s="659">
        <v>6540</v>
      </c>
      <c r="N31" s="659">
        <v>6540</v>
      </c>
      <c r="O31" s="659">
        <v>6540</v>
      </c>
      <c r="P31" s="659">
        <f t="shared" si="10"/>
        <v>209160</v>
      </c>
      <c r="Q31" s="659">
        <f t="shared" si="9"/>
        <v>215700</v>
      </c>
      <c r="R31" s="659">
        <f t="shared" si="9"/>
        <v>222240</v>
      </c>
      <c r="S31" s="660" t="s">
        <v>66</v>
      </c>
      <c r="T31" s="574">
        <v>16580</v>
      </c>
      <c r="U31" s="574">
        <v>7080</v>
      </c>
      <c r="V31" s="574">
        <v>7080</v>
      </c>
      <c r="W31" s="574">
        <v>7080</v>
      </c>
      <c r="X31" s="575"/>
      <c r="Y31" s="575"/>
      <c r="Z31" s="575"/>
    </row>
    <row r="32" spans="1:26" s="584" customFormat="1" x14ac:dyDescent="0.25">
      <c r="A32" s="576"/>
      <c r="B32" s="577" t="s">
        <v>55</v>
      </c>
      <c r="C32" s="656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605"/>
      <c r="Q32" s="605"/>
      <c r="R32" s="605"/>
      <c r="S32" s="606"/>
      <c r="T32" s="583"/>
      <c r="U32" s="583"/>
      <c r="V32" s="583"/>
      <c r="W32" s="583"/>
      <c r="X32" s="575"/>
      <c r="Y32" s="575"/>
      <c r="Z32" s="575"/>
    </row>
    <row r="33" spans="1:27" s="575" customFormat="1" x14ac:dyDescent="0.25">
      <c r="A33" s="609">
        <v>22</v>
      </c>
      <c r="B33" s="328" t="s">
        <v>222</v>
      </c>
      <c r="C33" s="597" t="s">
        <v>219</v>
      </c>
      <c r="D33" s="598">
        <v>1</v>
      </c>
      <c r="E33" s="598" t="s">
        <v>21</v>
      </c>
      <c r="F33" s="598">
        <v>0</v>
      </c>
      <c r="G33" s="599">
        <v>1</v>
      </c>
      <c r="H33" s="599">
        <v>1</v>
      </c>
      <c r="I33" s="599">
        <v>1</v>
      </c>
      <c r="J33" s="600" t="s">
        <v>152</v>
      </c>
      <c r="K33" s="600" t="s">
        <v>173</v>
      </c>
      <c r="L33" s="601">
        <v>0</v>
      </c>
      <c r="M33" s="598">
        <v>138000</v>
      </c>
      <c r="N33" s="598">
        <v>5520</v>
      </c>
      <c r="O33" s="598">
        <v>5760</v>
      </c>
      <c r="P33" s="598">
        <f t="shared" ref="P33:P36" si="11">+F33+M33</f>
        <v>138000</v>
      </c>
      <c r="Q33" s="598">
        <f t="shared" ref="Q33:R36" si="12">+P33+N33</f>
        <v>143520</v>
      </c>
      <c r="R33" s="598">
        <f t="shared" si="12"/>
        <v>149280</v>
      </c>
      <c r="S33" s="602" t="s">
        <v>145</v>
      </c>
      <c r="T33" s="574"/>
      <c r="U33" s="583"/>
      <c r="V33" s="574"/>
      <c r="W33" s="583"/>
    </row>
    <row r="34" spans="1:27" s="575" customFormat="1" x14ac:dyDescent="0.25">
      <c r="A34" s="609">
        <v>23</v>
      </c>
      <c r="B34" s="612" t="s">
        <v>220</v>
      </c>
      <c r="C34" s="607" t="s">
        <v>34</v>
      </c>
      <c r="D34" s="609">
        <v>1</v>
      </c>
      <c r="E34" s="587">
        <v>1</v>
      </c>
      <c r="F34" s="587">
        <v>142920</v>
      </c>
      <c r="G34" s="587">
        <v>1</v>
      </c>
      <c r="H34" s="587">
        <v>1</v>
      </c>
      <c r="I34" s="587">
        <v>1</v>
      </c>
      <c r="J34" s="580">
        <v>0</v>
      </c>
      <c r="K34" s="580">
        <v>0</v>
      </c>
      <c r="L34" s="580">
        <v>0</v>
      </c>
      <c r="M34" s="587">
        <v>5760</v>
      </c>
      <c r="N34" s="587">
        <v>6000</v>
      </c>
      <c r="O34" s="609">
        <v>6240</v>
      </c>
      <c r="P34" s="588">
        <f t="shared" si="11"/>
        <v>148680</v>
      </c>
      <c r="Q34" s="588">
        <f t="shared" si="12"/>
        <v>154680</v>
      </c>
      <c r="R34" s="588">
        <f t="shared" si="12"/>
        <v>160920</v>
      </c>
      <c r="S34" s="595"/>
      <c r="T34" s="583"/>
      <c r="U34" s="583"/>
      <c r="V34" s="574"/>
      <c r="W34" s="583"/>
    </row>
    <row r="35" spans="1:27" s="575" customFormat="1" x14ac:dyDescent="0.25">
      <c r="A35" s="609">
        <v>24</v>
      </c>
      <c r="B35" s="328" t="s">
        <v>139</v>
      </c>
      <c r="C35" s="607" t="s">
        <v>34</v>
      </c>
      <c r="D35" s="609">
        <v>1</v>
      </c>
      <c r="E35" s="587">
        <v>1</v>
      </c>
      <c r="F35" s="587">
        <v>143520</v>
      </c>
      <c r="G35" s="587">
        <v>1</v>
      </c>
      <c r="H35" s="587">
        <v>1</v>
      </c>
      <c r="I35" s="587">
        <v>1</v>
      </c>
      <c r="J35" s="580">
        <v>0</v>
      </c>
      <c r="K35" s="580">
        <v>0</v>
      </c>
      <c r="L35" s="580">
        <v>0</v>
      </c>
      <c r="M35" s="587">
        <v>5760</v>
      </c>
      <c r="N35" s="587">
        <v>6000</v>
      </c>
      <c r="O35" s="609">
        <v>6240</v>
      </c>
      <c r="P35" s="588">
        <f t="shared" si="11"/>
        <v>149280</v>
      </c>
      <c r="Q35" s="588">
        <f t="shared" si="12"/>
        <v>155280</v>
      </c>
      <c r="R35" s="588">
        <f t="shared" si="12"/>
        <v>161520</v>
      </c>
      <c r="S35" s="610"/>
      <c r="T35" s="583"/>
      <c r="U35" s="583"/>
      <c r="V35" s="574"/>
      <c r="W35" s="583"/>
    </row>
    <row r="36" spans="1:27" s="575" customFormat="1" x14ac:dyDescent="0.25">
      <c r="A36" s="609">
        <v>26</v>
      </c>
      <c r="B36" s="612" t="s">
        <v>221</v>
      </c>
      <c r="C36" s="624" t="s">
        <v>35</v>
      </c>
      <c r="D36" s="609">
        <v>1</v>
      </c>
      <c r="E36" s="587">
        <v>1</v>
      </c>
      <c r="F36" s="587">
        <v>108000</v>
      </c>
      <c r="G36" s="587">
        <v>1</v>
      </c>
      <c r="H36" s="587">
        <v>1</v>
      </c>
      <c r="I36" s="587">
        <v>1</v>
      </c>
      <c r="J36" s="580">
        <v>0</v>
      </c>
      <c r="K36" s="580">
        <v>0</v>
      </c>
      <c r="L36" s="580">
        <v>0</v>
      </c>
      <c r="M36" s="580">
        <v>0</v>
      </c>
      <c r="N36" s="580">
        <v>0</v>
      </c>
      <c r="O36" s="580">
        <v>0</v>
      </c>
      <c r="P36" s="626">
        <f t="shared" si="11"/>
        <v>108000</v>
      </c>
      <c r="Q36" s="626">
        <f t="shared" si="12"/>
        <v>108000</v>
      </c>
      <c r="R36" s="626">
        <f t="shared" si="12"/>
        <v>108000</v>
      </c>
      <c r="S36" s="610"/>
      <c r="T36" s="583"/>
      <c r="U36" s="583"/>
      <c r="V36" s="574"/>
      <c r="W36" s="583"/>
    </row>
    <row r="37" spans="1:27" s="637" customFormat="1" x14ac:dyDescent="0.25">
      <c r="A37" s="629"/>
      <c r="B37" s="630" t="s">
        <v>39</v>
      </c>
      <c r="C37" s="631"/>
      <c r="D37" s="632">
        <f>SUM(D26:D36)</f>
        <v>9</v>
      </c>
      <c r="E37" s="632">
        <f>SUM(E26:E36)</f>
        <v>5</v>
      </c>
      <c r="F37" s="632"/>
      <c r="G37" s="632">
        <f>SUM(G26:G36)</f>
        <v>9</v>
      </c>
      <c r="H37" s="632">
        <f>SUM(H26:H36)</f>
        <v>9</v>
      </c>
      <c r="I37" s="632">
        <f>SUM(I26:I36)</f>
        <v>9</v>
      </c>
      <c r="J37" s="599" t="s">
        <v>21</v>
      </c>
      <c r="K37" s="599" t="s">
        <v>21</v>
      </c>
      <c r="L37" s="599" t="s">
        <v>21</v>
      </c>
      <c r="M37" s="632"/>
      <c r="N37" s="632"/>
      <c r="O37" s="632"/>
      <c r="P37" s="633"/>
      <c r="Q37" s="633"/>
      <c r="R37" s="633"/>
      <c r="S37" s="634"/>
      <c r="T37" s="635"/>
      <c r="U37" s="636"/>
      <c r="V37" s="635"/>
      <c r="W37" s="636"/>
    </row>
    <row r="38" spans="1:27" s="649" customFormat="1" x14ac:dyDescent="0.25">
      <c r="A38" s="650"/>
      <c r="B38" s="661" t="s">
        <v>72</v>
      </c>
      <c r="C38" s="652"/>
      <c r="D38" s="653"/>
      <c r="E38" s="580"/>
      <c r="F38" s="662"/>
      <c r="G38" s="654"/>
      <c r="H38" s="654"/>
      <c r="I38" s="654"/>
      <c r="J38" s="654"/>
      <c r="K38" s="654"/>
      <c r="L38" s="654"/>
      <c r="M38" s="654"/>
      <c r="N38" s="654"/>
      <c r="O38" s="654"/>
      <c r="P38" s="654"/>
      <c r="Q38" s="654"/>
      <c r="R38" s="654"/>
      <c r="S38" s="663"/>
      <c r="T38" s="646"/>
      <c r="U38" s="646"/>
      <c r="V38" s="646"/>
      <c r="W38" s="646"/>
      <c r="X38" s="647"/>
      <c r="Y38" s="648"/>
      <c r="Z38" s="648"/>
    </row>
    <row r="39" spans="1:27" s="649" customFormat="1" x14ac:dyDescent="0.25">
      <c r="A39" s="650">
        <v>36</v>
      </c>
      <c r="B39" s="651" t="s">
        <v>70</v>
      </c>
      <c r="C39" s="652" t="s">
        <v>23</v>
      </c>
      <c r="D39" s="653">
        <v>1</v>
      </c>
      <c r="E39" s="653">
        <v>1</v>
      </c>
      <c r="F39" s="662">
        <v>353640</v>
      </c>
      <c r="G39" s="654">
        <v>1</v>
      </c>
      <c r="H39" s="654">
        <v>1</v>
      </c>
      <c r="I39" s="654">
        <v>1</v>
      </c>
      <c r="J39" s="580" t="s">
        <v>142</v>
      </c>
      <c r="K39" s="580" t="s">
        <v>21</v>
      </c>
      <c r="L39" s="580" t="s">
        <v>21</v>
      </c>
      <c r="M39" s="654">
        <v>12120</v>
      </c>
      <c r="N39" s="654">
        <v>12600</v>
      </c>
      <c r="O39" s="654">
        <v>12960</v>
      </c>
      <c r="P39" s="654">
        <f>+F39+M39</f>
        <v>365760</v>
      </c>
      <c r="Q39" s="654">
        <f t="shared" ref="Q39:R40" si="13">+P39+N39</f>
        <v>378360</v>
      </c>
      <c r="R39" s="654">
        <f t="shared" si="13"/>
        <v>391320</v>
      </c>
      <c r="S39" s="663"/>
      <c r="T39" s="646"/>
      <c r="U39" s="646"/>
      <c r="V39" s="646"/>
      <c r="W39" s="646"/>
      <c r="X39" s="647"/>
      <c r="Y39" s="648"/>
      <c r="Z39" s="648"/>
    </row>
    <row r="40" spans="1:27" s="584" customFormat="1" x14ac:dyDescent="0.25">
      <c r="A40" s="576">
        <v>40</v>
      </c>
      <c r="B40" s="585" t="s">
        <v>40</v>
      </c>
      <c r="C40" s="586" t="s">
        <v>52</v>
      </c>
      <c r="D40" s="587">
        <v>1</v>
      </c>
      <c r="E40" s="653" t="s">
        <v>21</v>
      </c>
      <c r="F40" s="587">
        <v>202620</v>
      </c>
      <c r="G40" s="587">
        <v>1</v>
      </c>
      <c r="H40" s="587">
        <v>1</v>
      </c>
      <c r="I40" s="587">
        <v>1</v>
      </c>
      <c r="J40" s="580">
        <v>0</v>
      </c>
      <c r="K40" s="580">
        <v>0</v>
      </c>
      <c r="L40" s="580">
        <v>0</v>
      </c>
      <c r="M40" s="587">
        <v>6540</v>
      </c>
      <c r="N40" s="587">
        <v>6540</v>
      </c>
      <c r="O40" s="587">
        <v>6540</v>
      </c>
      <c r="P40" s="588">
        <f t="shared" ref="P40" si="14">+F40+M40</f>
        <v>209160</v>
      </c>
      <c r="Q40" s="588">
        <f t="shared" si="13"/>
        <v>215700</v>
      </c>
      <c r="R40" s="588">
        <f t="shared" si="13"/>
        <v>222240</v>
      </c>
      <c r="S40" s="582" t="s">
        <v>66</v>
      </c>
      <c r="T40" s="574">
        <v>19200</v>
      </c>
      <c r="U40" s="574">
        <v>19970</v>
      </c>
      <c r="V40" s="574">
        <v>20780</v>
      </c>
      <c r="W40" s="574">
        <v>21620</v>
      </c>
      <c r="X40" s="575"/>
      <c r="Y40" s="575"/>
      <c r="Z40" s="575"/>
    </row>
    <row r="41" spans="1:27" s="584" customFormat="1" x14ac:dyDescent="0.25">
      <c r="A41" s="664"/>
      <c r="B41" s="665" t="s">
        <v>55</v>
      </c>
      <c r="C41" s="666"/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8"/>
      <c r="Q41" s="668"/>
      <c r="R41" s="668"/>
      <c r="S41" s="669"/>
      <c r="T41" s="574"/>
      <c r="U41" s="574"/>
      <c r="V41" s="574"/>
      <c r="W41" s="574"/>
      <c r="X41" s="575"/>
      <c r="Y41" s="575"/>
      <c r="Z41" s="575"/>
    </row>
    <row r="42" spans="1:27" s="575" customFormat="1" x14ac:dyDescent="0.25">
      <c r="A42" s="576">
        <v>44</v>
      </c>
      <c r="B42" s="670" t="s">
        <v>97</v>
      </c>
      <c r="C42" s="671" t="s">
        <v>34</v>
      </c>
      <c r="D42" s="609">
        <v>1</v>
      </c>
      <c r="E42" s="587">
        <v>1</v>
      </c>
      <c r="F42" s="587">
        <v>143520</v>
      </c>
      <c r="G42" s="587">
        <v>1</v>
      </c>
      <c r="H42" s="587">
        <v>1</v>
      </c>
      <c r="I42" s="587">
        <v>1</v>
      </c>
      <c r="J42" s="580">
        <v>0</v>
      </c>
      <c r="K42" s="580">
        <v>0</v>
      </c>
      <c r="L42" s="580">
        <v>0</v>
      </c>
      <c r="M42" s="587">
        <v>5760</v>
      </c>
      <c r="N42" s="587">
        <v>6000</v>
      </c>
      <c r="O42" s="587">
        <v>6240</v>
      </c>
      <c r="P42" s="588">
        <f t="shared" ref="P42:P43" si="15">+F42+M42</f>
        <v>149280</v>
      </c>
      <c r="Q42" s="588">
        <f>+P42+N42</f>
        <v>155280</v>
      </c>
      <c r="R42" s="588">
        <f>+Q42+O42</f>
        <v>161520</v>
      </c>
      <c r="S42" s="610"/>
      <c r="T42" s="574"/>
      <c r="U42" s="583"/>
      <c r="V42" s="574"/>
      <c r="W42" s="583"/>
    </row>
    <row r="43" spans="1:27" s="575" customFormat="1" x14ac:dyDescent="0.25">
      <c r="A43" s="576">
        <v>45</v>
      </c>
      <c r="B43" s="670" t="s">
        <v>216</v>
      </c>
      <c r="C43" s="671" t="s">
        <v>218</v>
      </c>
      <c r="D43" s="609">
        <v>1</v>
      </c>
      <c r="E43" s="587">
        <v>1</v>
      </c>
      <c r="F43" s="587">
        <v>133200</v>
      </c>
      <c r="G43" s="587">
        <v>1</v>
      </c>
      <c r="H43" s="587">
        <v>1</v>
      </c>
      <c r="I43" s="587">
        <v>1</v>
      </c>
      <c r="J43" s="580">
        <v>0</v>
      </c>
      <c r="K43" s="580">
        <v>0</v>
      </c>
      <c r="L43" s="580">
        <v>0</v>
      </c>
      <c r="M43" s="587">
        <v>5400</v>
      </c>
      <c r="N43" s="587">
        <v>6540</v>
      </c>
      <c r="O43" s="587">
        <v>6880</v>
      </c>
      <c r="P43" s="588">
        <f t="shared" si="15"/>
        <v>138600</v>
      </c>
      <c r="Q43" s="588">
        <f>+P43+N43</f>
        <v>145140</v>
      </c>
      <c r="R43" s="588">
        <f>+Q43+O43</f>
        <v>152020</v>
      </c>
      <c r="S43" s="610"/>
      <c r="T43" s="574"/>
      <c r="U43" s="583"/>
      <c r="V43" s="574"/>
      <c r="W43" s="583"/>
    </row>
    <row r="44" spans="1:27" s="575" customFormat="1" x14ac:dyDescent="0.25">
      <c r="A44" s="576">
        <v>46</v>
      </c>
      <c r="B44" s="670" t="s">
        <v>203</v>
      </c>
      <c r="C44" s="614" t="s">
        <v>52</v>
      </c>
      <c r="D44" s="615">
        <v>1</v>
      </c>
      <c r="E44" s="616">
        <v>0</v>
      </c>
      <c r="F44" s="616">
        <v>138000</v>
      </c>
      <c r="G44" s="617">
        <v>1</v>
      </c>
      <c r="H44" s="617">
        <v>1</v>
      </c>
      <c r="I44" s="618">
        <v>1</v>
      </c>
      <c r="J44" s="619">
        <v>0</v>
      </c>
      <c r="K44" s="619">
        <v>0</v>
      </c>
      <c r="L44" s="619">
        <v>0</v>
      </c>
      <c r="M44" s="620">
        <v>0</v>
      </c>
      <c r="N44" s="621">
        <v>5520</v>
      </c>
      <c r="O44" s="616">
        <v>5760</v>
      </c>
      <c r="P44" s="620">
        <v>138000</v>
      </c>
      <c r="Q44" s="620">
        <f t="shared" ref="Q44:R45" si="16">+P44+N44</f>
        <v>143520</v>
      </c>
      <c r="R44" s="620">
        <f t="shared" si="16"/>
        <v>149280</v>
      </c>
      <c r="S44" s="582" t="s">
        <v>66</v>
      </c>
      <c r="T44" s="574"/>
      <c r="U44" s="583"/>
      <c r="V44" s="574"/>
      <c r="W44" s="583"/>
    </row>
    <row r="45" spans="1:27" s="575" customFormat="1" x14ac:dyDescent="0.25">
      <c r="A45" s="576">
        <v>46</v>
      </c>
      <c r="B45" s="612" t="s">
        <v>53</v>
      </c>
      <c r="C45" s="624" t="s">
        <v>35</v>
      </c>
      <c r="D45" s="609">
        <v>3</v>
      </c>
      <c r="E45" s="609">
        <v>3</v>
      </c>
      <c r="F45" s="587">
        <v>324000</v>
      </c>
      <c r="G45" s="587">
        <v>3</v>
      </c>
      <c r="H45" s="587">
        <v>3</v>
      </c>
      <c r="I45" s="587">
        <v>3</v>
      </c>
      <c r="J45" s="580">
        <v>0</v>
      </c>
      <c r="K45" s="580">
        <v>0</v>
      </c>
      <c r="L45" s="580">
        <v>0</v>
      </c>
      <c r="M45" s="580">
        <v>0</v>
      </c>
      <c r="N45" s="580">
        <v>0</v>
      </c>
      <c r="O45" s="580">
        <v>0</v>
      </c>
      <c r="P45" s="626">
        <f>+F45+M45</f>
        <v>324000</v>
      </c>
      <c r="Q45" s="626">
        <f t="shared" si="16"/>
        <v>324000</v>
      </c>
      <c r="R45" s="626">
        <f t="shared" si="16"/>
        <v>324000</v>
      </c>
      <c r="S45" s="672"/>
      <c r="T45" s="574"/>
      <c r="U45" s="574"/>
      <c r="V45" s="574"/>
      <c r="W45" s="574"/>
    </row>
    <row r="46" spans="1:27" s="637" customFormat="1" x14ac:dyDescent="0.25">
      <c r="A46" s="577"/>
      <c r="B46" s="328"/>
      <c r="C46" s="631"/>
      <c r="D46" s="673">
        <f>SUM(D38:D45)</f>
        <v>8</v>
      </c>
      <c r="E46" s="673">
        <f>SUM(E38:E45)</f>
        <v>6</v>
      </c>
      <c r="F46" s="673"/>
      <c r="G46" s="673">
        <f t="shared" ref="G46:L46" si="17">SUM(G38:G44)</f>
        <v>5</v>
      </c>
      <c r="H46" s="673">
        <f t="shared" si="17"/>
        <v>5</v>
      </c>
      <c r="I46" s="673">
        <f t="shared" si="17"/>
        <v>5</v>
      </c>
      <c r="J46" s="673">
        <f t="shared" si="17"/>
        <v>0</v>
      </c>
      <c r="K46" s="673">
        <f t="shared" si="17"/>
        <v>0</v>
      </c>
      <c r="L46" s="673">
        <f t="shared" si="17"/>
        <v>0</v>
      </c>
      <c r="M46" s="673"/>
      <c r="N46" s="674"/>
      <c r="O46" s="674"/>
      <c r="P46" s="675"/>
      <c r="Q46" s="675"/>
      <c r="R46" s="675"/>
      <c r="S46" s="676"/>
      <c r="T46" s="635"/>
      <c r="U46" s="635"/>
      <c r="V46" s="635"/>
      <c r="W46" s="635"/>
    </row>
    <row r="47" spans="1:27" s="685" customFormat="1" x14ac:dyDescent="0.25">
      <c r="A47" s="677" t="s">
        <v>44</v>
      </c>
      <c r="B47" s="678" t="s">
        <v>45</v>
      </c>
      <c r="C47" s="678"/>
      <c r="D47" s="679">
        <f>SUM(D46,D37,D25)</f>
        <v>31</v>
      </c>
      <c r="E47" s="679">
        <f>SUM(E46,E37,E25)</f>
        <v>22</v>
      </c>
      <c r="F47" s="679">
        <f>SUM(F7:F46)</f>
        <v>5947320</v>
      </c>
      <c r="G47" s="679">
        <f>SUM(G46,G37,G25)</f>
        <v>33</v>
      </c>
      <c r="H47" s="679">
        <f>SUM(H46,H37,H25)</f>
        <v>33</v>
      </c>
      <c r="I47" s="679">
        <f>SUM(I46,I37,I25)</f>
        <v>33</v>
      </c>
      <c r="J47" s="679">
        <f>SUM(J46,J37,J25)</f>
        <v>0</v>
      </c>
      <c r="K47" s="680" t="s">
        <v>188</v>
      </c>
      <c r="L47" s="679" t="s">
        <v>152</v>
      </c>
      <c r="M47" s="679">
        <f t="shared" ref="M47:R47" si="18">SUM(M7:M46)</f>
        <v>802800</v>
      </c>
      <c r="N47" s="679">
        <f t="shared" si="18"/>
        <v>210780</v>
      </c>
      <c r="O47" s="679">
        <f t="shared" si="18"/>
        <v>214480</v>
      </c>
      <c r="P47" s="679">
        <f t="shared" si="18"/>
        <v>6820921</v>
      </c>
      <c r="Q47" s="679">
        <f t="shared" si="18"/>
        <v>7031701</v>
      </c>
      <c r="R47" s="679">
        <f t="shared" si="18"/>
        <v>7246181</v>
      </c>
      <c r="S47" s="681"/>
      <c r="T47" s="682"/>
      <c r="U47" s="682"/>
      <c r="V47" s="682"/>
      <c r="W47" s="682"/>
      <c r="X47" s="683"/>
      <c r="Y47" s="683"/>
      <c r="Z47" s="683"/>
      <c r="AA47" s="684"/>
    </row>
    <row r="48" spans="1:27" s="685" customFormat="1" x14ac:dyDescent="0.25">
      <c r="A48" s="677" t="s">
        <v>46</v>
      </c>
      <c r="B48" s="874" t="s">
        <v>56</v>
      </c>
      <c r="C48" s="874"/>
      <c r="D48" s="874"/>
      <c r="E48" s="874"/>
      <c r="F48" s="874"/>
      <c r="G48" s="874"/>
      <c r="H48" s="874"/>
      <c r="I48" s="874"/>
      <c r="J48" s="874"/>
      <c r="K48" s="874"/>
      <c r="L48" s="874"/>
      <c r="M48" s="874"/>
      <c r="N48" s="874"/>
      <c r="O48" s="874"/>
      <c r="P48" s="686">
        <f>P47*20/100</f>
        <v>1364184.2</v>
      </c>
      <c r="Q48" s="686">
        <f>Q47*20/100</f>
        <v>1406340.2</v>
      </c>
      <c r="R48" s="686">
        <f>R47*20/100</f>
        <v>1449236.2</v>
      </c>
      <c r="S48" s="687"/>
      <c r="T48" s="682"/>
      <c r="U48" s="682"/>
      <c r="V48" s="682"/>
      <c r="W48" s="682"/>
      <c r="X48" s="683"/>
      <c r="Y48" s="683"/>
      <c r="Z48" s="683"/>
      <c r="AA48" s="684"/>
    </row>
    <row r="49" spans="1:27" s="685" customFormat="1" x14ac:dyDescent="0.25">
      <c r="A49" s="677" t="s">
        <v>47</v>
      </c>
      <c r="B49" s="874" t="s">
        <v>48</v>
      </c>
      <c r="C49" s="874"/>
      <c r="D49" s="874"/>
      <c r="E49" s="874"/>
      <c r="F49" s="874"/>
      <c r="G49" s="874"/>
      <c r="H49" s="874"/>
      <c r="I49" s="874"/>
      <c r="J49" s="874"/>
      <c r="K49" s="874"/>
      <c r="L49" s="874"/>
      <c r="M49" s="874"/>
      <c r="N49" s="874"/>
      <c r="O49" s="874"/>
      <c r="P49" s="686">
        <f>SUM(P47:P48)</f>
        <v>8185105.2000000002</v>
      </c>
      <c r="Q49" s="686">
        <f>SUM(Q47:Q48)</f>
        <v>8438041.1999999993</v>
      </c>
      <c r="R49" s="686">
        <f>SUM(R47:R48)</f>
        <v>8695417.1999999993</v>
      </c>
      <c r="S49" s="687"/>
      <c r="T49" s="682"/>
      <c r="U49" s="682"/>
      <c r="V49" s="682"/>
      <c r="W49" s="682"/>
      <c r="X49" s="683"/>
      <c r="Y49" s="683"/>
      <c r="Z49" s="683"/>
      <c r="AA49" s="684"/>
    </row>
    <row r="50" spans="1:27" s="685" customFormat="1" x14ac:dyDescent="0.25">
      <c r="A50" s="677" t="s">
        <v>49</v>
      </c>
      <c r="B50" s="874" t="s">
        <v>57</v>
      </c>
      <c r="C50" s="874"/>
      <c r="D50" s="874"/>
      <c r="E50" s="874"/>
      <c r="F50" s="874"/>
      <c r="G50" s="874"/>
      <c r="H50" s="874"/>
      <c r="I50" s="874"/>
      <c r="J50" s="874"/>
      <c r="K50" s="874"/>
      <c r="L50" s="874"/>
      <c r="M50" s="874"/>
      <c r="N50" s="874"/>
      <c r="O50" s="874"/>
      <c r="P50" s="688">
        <f>P49/25987500*100</f>
        <v>31.496316305916306</v>
      </c>
      <c r="Q50" s="688">
        <f>Q49/27286875*100</f>
        <v>30.923442864014287</v>
      </c>
      <c r="R50" s="688">
        <f>R49/28651218*100</f>
        <v>30.349206096578506</v>
      </c>
      <c r="S50" s="687"/>
      <c r="T50" s="682"/>
      <c r="U50" s="682"/>
      <c r="V50" s="682"/>
      <c r="W50" s="682"/>
      <c r="X50" s="683"/>
      <c r="Y50" s="683"/>
      <c r="Z50" s="683"/>
      <c r="AA50" s="684"/>
    </row>
    <row r="51" spans="1:27" x14ac:dyDescent="0.25">
      <c r="A51" s="875" t="s">
        <v>6</v>
      </c>
      <c r="B51" s="875"/>
      <c r="C51" s="689"/>
      <c r="D51" s="690"/>
      <c r="E51" s="691"/>
      <c r="F51" s="691"/>
      <c r="G51" s="692"/>
      <c r="H51" s="692"/>
      <c r="I51" s="692"/>
      <c r="J51" s="693"/>
      <c r="K51" s="693"/>
      <c r="L51" s="693"/>
      <c r="M51" s="694"/>
      <c r="N51" s="694"/>
      <c r="O51" s="694"/>
      <c r="P51" s="694"/>
      <c r="Q51" s="694"/>
      <c r="R51" s="694"/>
      <c r="S51" s="695"/>
    </row>
    <row r="52" spans="1:27" x14ac:dyDescent="0.25">
      <c r="A52" s="696" t="s">
        <v>225</v>
      </c>
      <c r="B52" s="696"/>
      <c r="C52" s="696"/>
      <c r="D52" s="696"/>
      <c r="E52" s="696"/>
      <c r="F52" s="696"/>
      <c r="G52" s="696"/>
      <c r="H52" s="696"/>
      <c r="I52" s="697"/>
      <c r="J52" s="697"/>
      <c r="K52" s="698"/>
      <c r="L52" s="698"/>
      <c r="M52" s="870"/>
      <c r="N52" s="870"/>
      <c r="O52" s="699"/>
      <c r="P52" s="698"/>
      <c r="Q52" s="694"/>
      <c r="R52" s="699"/>
      <c r="S52" s="699"/>
    </row>
    <row r="53" spans="1:27" x14ac:dyDescent="0.25">
      <c r="A53" s="696" t="s">
        <v>226</v>
      </c>
      <c r="B53" s="696"/>
      <c r="C53" s="696"/>
      <c r="D53" s="696"/>
      <c r="E53" s="696"/>
      <c r="F53" s="696"/>
      <c r="G53" s="696"/>
      <c r="H53" s="696"/>
      <c r="I53" s="697"/>
      <c r="J53" s="697"/>
      <c r="K53" s="698"/>
      <c r="L53" s="698"/>
      <c r="M53" s="870"/>
      <c r="N53" s="870"/>
      <c r="O53" s="698"/>
      <c r="P53" s="698"/>
      <c r="Q53" s="700"/>
      <c r="R53" s="693"/>
      <c r="S53" s="701"/>
    </row>
    <row r="54" spans="1:27" x14ac:dyDescent="0.25">
      <c r="A54" s="696" t="s">
        <v>227</v>
      </c>
      <c r="B54" s="696"/>
      <c r="C54" s="696"/>
      <c r="D54" s="696"/>
      <c r="E54" s="696"/>
      <c r="F54" s="696"/>
      <c r="G54" s="696"/>
      <c r="H54" s="696"/>
      <c r="I54" s="702"/>
      <c r="J54" s="702"/>
      <c r="K54" s="693"/>
      <c r="L54" s="693"/>
      <c r="M54" s="870"/>
      <c r="N54" s="870"/>
      <c r="O54" s="698"/>
      <c r="P54" s="698"/>
      <c r="Q54" s="700"/>
      <c r="R54" s="694"/>
      <c r="S54" s="695"/>
    </row>
    <row r="55" spans="1:27" s="712" customFormat="1" x14ac:dyDescent="0.25">
      <c r="A55" s="703"/>
      <c r="B55" s="689"/>
      <c r="C55" s="689"/>
      <c r="D55" s="704"/>
      <c r="E55" s="705"/>
      <c r="F55" s="705"/>
      <c r="G55" s="706"/>
      <c r="H55" s="706"/>
      <c r="I55" s="706"/>
      <c r="J55" s="703"/>
      <c r="K55" s="703"/>
      <c r="L55" s="703"/>
      <c r="M55" s="707"/>
      <c r="N55" s="707" t="s">
        <v>224</v>
      </c>
      <c r="O55" s="707"/>
      <c r="P55" s="707"/>
      <c r="Q55" s="707"/>
      <c r="R55" s="707"/>
      <c r="S55" s="708"/>
      <c r="T55" s="709"/>
      <c r="U55" s="709"/>
      <c r="V55" s="709"/>
      <c r="W55" s="709"/>
      <c r="X55" s="710"/>
      <c r="Y55" s="710"/>
      <c r="Z55" s="710"/>
      <c r="AA55" s="711"/>
    </row>
    <row r="56" spans="1:27" s="712" customFormat="1" x14ac:dyDescent="0.25">
      <c r="A56" s="703"/>
      <c r="B56" s="689"/>
      <c r="C56" s="689"/>
      <c r="D56" s="704"/>
      <c r="E56" s="705"/>
      <c r="F56" s="705"/>
      <c r="G56" s="706"/>
      <c r="H56" s="706"/>
      <c r="I56" s="706"/>
      <c r="J56" s="703"/>
      <c r="K56" s="703"/>
      <c r="L56" s="703"/>
      <c r="M56" s="707"/>
      <c r="N56" s="707"/>
      <c r="O56" s="707"/>
      <c r="P56" s="707"/>
      <c r="Q56" s="707"/>
      <c r="R56" s="707"/>
      <c r="S56" s="713"/>
      <c r="T56" s="709"/>
      <c r="U56" s="709"/>
      <c r="V56" s="709"/>
      <c r="W56" s="709"/>
      <c r="X56" s="710"/>
      <c r="Y56" s="710"/>
      <c r="Z56" s="710"/>
      <c r="AA56" s="711"/>
    </row>
    <row r="57" spans="1:27" s="712" customFormat="1" x14ac:dyDescent="0.25">
      <c r="A57" s="703"/>
      <c r="B57" s="689"/>
      <c r="C57" s="689"/>
      <c r="D57" s="704"/>
      <c r="E57" s="705"/>
      <c r="F57" s="705"/>
      <c r="G57" s="706"/>
      <c r="H57" s="706"/>
      <c r="I57" s="706"/>
      <c r="J57" s="703"/>
      <c r="K57" s="703"/>
      <c r="L57" s="703"/>
      <c r="M57" s="707"/>
      <c r="N57" s="707"/>
      <c r="O57" s="707"/>
      <c r="P57" s="707"/>
      <c r="Q57" s="707"/>
      <c r="R57" s="707"/>
      <c r="S57" s="708"/>
      <c r="T57" s="709"/>
      <c r="U57" s="709"/>
      <c r="V57" s="709"/>
      <c r="W57" s="709"/>
      <c r="X57" s="710"/>
      <c r="Y57" s="710"/>
      <c r="Z57" s="710"/>
      <c r="AA57" s="711"/>
    </row>
    <row r="58" spans="1:27" s="712" customFormat="1" x14ac:dyDescent="0.25">
      <c r="A58" s="703"/>
      <c r="B58" s="689"/>
      <c r="C58" s="689"/>
      <c r="D58" s="704"/>
      <c r="E58" s="705"/>
      <c r="F58" s="705"/>
      <c r="G58" s="706"/>
      <c r="H58" s="706"/>
      <c r="I58" s="706"/>
      <c r="J58" s="703"/>
      <c r="K58" s="703"/>
      <c r="L58" s="703"/>
      <c r="M58" s="707"/>
      <c r="N58" s="707"/>
      <c r="O58" s="707"/>
      <c r="P58" s="707"/>
      <c r="Q58" s="707"/>
      <c r="R58" s="707"/>
      <c r="S58" s="708"/>
      <c r="T58" s="709"/>
      <c r="U58" s="709"/>
      <c r="V58" s="709"/>
      <c r="W58" s="709"/>
      <c r="X58" s="710"/>
      <c r="Y58" s="710"/>
      <c r="Z58" s="710"/>
      <c r="AA58" s="711"/>
    </row>
    <row r="59" spans="1:27" s="712" customFormat="1" x14ac:dyDescent="0.25">
      <c r="A59" s="703"/>
      <c r="B59" s="689"/>
      <c r="C59" s="689"/>
      <c r="D59" s="704"/>
      <c r="E59" s="705"/>
      <c r="F59" s="705"/>
      <c r="G59" s="706"/>
      <c r="H59" s="706"/>
      <c r="I59" s="706"/>
      <c r="J59" s="703"/>
      <c r="K59" s="703"/>
      <c r="L59" s="703"/>
      <c r="M59" s="707"/>
      <c r="N59" s="707"/>
      <c r="O59" s="707"/>
      <c r="P59" s="707"/>
      <c r="Q59" s="707"/>
      <c r="R59" s="707"/>
      <c r="S59" s="708"/>
      <c r="T59" s="709"/>
      <c r="U59" s="709"/>
      <c r="V59" s="709"/>
      <c r="W59" s="709"/>
      <c r="X59" s="710"/>
      <c r="Y59" s="710"/>
      <c r="Z59" s="710"/>
      <c r="AA59" s="711"/>
    </row>
    <row r="60" spans="1:27" s="712" customFormat="1" x14ac:dyDescent="0.25">
      <c r="A60" s="703"/>
      <c r="B60" s="689"/>
      <c r="C60" s="689"/>
      <c r="D60" s="704"/>
      <c r="E60" s="705"/>
      <c r="F60" s="705"/>
      <c r="G60" s="706"/>
      <c r="H60" s="706"/>
      <c r="I60" s="706"/>
      <c r="J60" s="703"/>
      <c r="K60" s="703"/>
      <c r="L60" s="703"/>
      <c r="M60" s="707"/>
      <c r="N60" s="707"/>
      <c r="O60" s="707"/>
      <c r="P60" s="707"/>
      <c r="Q60" s="707"/>
      <c r="R60" s="707"/>
      <c r="S60" s="708"/>
      <c r="T60" s="709"/>
      <c r="U60" s="709"/>
      <c r="V60" s="709"/>
      <c r="W60" s="709"/>
      <c r="X60" s="710"/>
      <c r="Y60" s="710"/>
      <c r="Z60" s="710"/>
      <c r="AA60" s="711"/>
    </row>
    <row r="61" spans="1:27" s="712" customFormat="1" x14ac:dyDescent="0.25">
      <c r="A61" s="714"/>
      <c r="B61" s="689"/>
      <c r="C61" s="689"/>
      <c r="D61" s="704"/>
      <c r="E61" s="705"/>
      <c r="F61" s="705"/>
      <c r="G61" s="706"/>
      <c r="H61" s="706"/>
      <c r="I61" s="706"/>
      <c r="J61" s="703"/>
      <c r="K61" s="703"/>
      <c r="L61" s="703"/>
      <c r="M61" s="707"/>
      <c r="N61" s="707"/>
      <c r="O61" s="707"/>
      <c r="P61" s="707"/>
      <c r="Q61" s="707"/>
      <c r="R61" s="707"/>
      <c r="S61" s="708"/>
      <c r="T61" s="709"/>
      <c r="U61" s="709"/>
      <c r="V61" s="709"/>
      <c r="W61" s="709"/>
      <c r="X61" s="710"/>
      <c r="Y61" s="710"/>
      <c r="Z61" s="710"/>
      <c r="AA61" s="711"/>
    </row>
    <row r="62" spans="1:27" s="712" customFormat="1" x14ac:dyDescent="0.25">
      <c r="A62" s="703"/>
      <c r="B62" s="689"/>
      <c r="C62" s="689"/>
      <c r="D62" s="704"/>
      <c r="E62" s="705"/>
      <c r="F62" s="705"/>
      <c r="G62" s="706"/>
      <c r="H62" s="706"/>
      <c r="I62" s="706"/>
      <c r="J62" s="703"/>
      <c r="K62" s="703"/>
      <c r="L62" s="703"/>
      <c r="M62" s="707"/>
      <c r="N62" s="707"/>
      <c r="O62" s="707"/>
      <c r="P62" s="707"/>
      <c r="Q62" s="707"/>
      <c r="R62" s="707"/>
      <c r="S62" s="708"/>
      <c r="T62" s="709"/>
      <c r="U62" s="709"/>
      <c r="V62" s="709"/>
      <c r="W62" s="709"/>
      <c r="X62" s="710"/>
      <c r="Y62" s="710"/>
      <c r="Z62" s="710"/>
      <c r="AA62" s="711"/>
    </row>
    <row r="63" spans="1:27" s="712" customFormat="1" x14ac:dyDescent="0.25">
      <c r="A63" s="703"/>
      <c r="B63" s="689"/>
      <c r="C63" s="689"/>
      <c r="D63" s="704"/>
      <c r="E63" s="705"/>
      <c r="F63" s="705"/>
      <c r="G63" s="706"/>
      <c r="H63" s="706"/>
      <c r="I63" s="706"/>
      <c r="J63" s="703"/>
      <c r="K63" s="703"/>
      <c r="L63" s="703"/>
      <c r="M63" s="707"/>
      <c r="N63" s="707"/>
      <c r="O63" s="707"/>
      <c r="P63" s="707"/>
      <c r="Q63" s="707"/>
      <c r="R63" s="707"/>
      <c r="S63" s="708"/>
      <c r="T63" s="709"/>
      <c r="U63" s="709"/>
      <c r="V63" s="709"/>
      <c r="W63" s="709"/>
      <c r="X63" s="710"/>
      <c r="Y63" s="710"/>
      <c r="Z63" s="710"/>
      <c r="AA63" s="711"/>
    </row>
    <row r="64" spans="1:27" s="712" customFormat="1" x14ac:dyDescent="0.25">
      <c r="A64" s="703"/>
      <c r="B64" s="689"/>
      <c r="C64" s="689"/>
      <c r="D64" s="704"/>
      <c r="E64" s="705"/>
      <c r="F64" s="705"/>
      <c r="G64" s="706"/>
      <c r="H64" s="706"/>
      <c r="I64" s="706"/>
      <c r="J64" s="703"/>
      <c r="K64" s="703"/>
      <c r="L64" s="703"/>
      <c r="M64" s="707"/>
      <c r="N64" s="707"/>
      <c r="O64" s="707"/>
      <c r="P64" s="707"/>
      <c r="Q64" s="707"/>
      <c r="R64" s="707"/>
      <c r="S64" s="708"/>
      <c r="T64" s="709"/>
      <c r="U64" s="709"/>
      <c r="V64" s="709"/>
      <c r="W64" s="709"/>
      <c r="X64" s="710"/>
      <c r="Y64" s="710"/>
      <c r="Z64" s="710"/>
      <c r="AA64" s="711"/>
    </row>
    <row r="65" spans="1:27" s="712" customFormat="1" x14ac:dyDescent="0.25">
      <c r="A65" s="703"/>
      <c r="B65" s="689"/>
      <c r="C65" s="689"/>
      <c r="D65" s="704"/>
      <c r="E65" s="705"/>
      <c r="F65" s="705"/>
      <c r="G65" s="706"/>
      <c r="H65" s="706"/>
      <c r="I65" s="706"/>
      <c r="J65" s="703"/>
      <c r="K65" s="703"/>
      <c r="L65" s="703"/>
      <c r="M65" s="707"/>
      <c r="N65" s="707"/>
      <c r="O65" s="707"/>
      <c r="P65" s="707"/>
      <c r="Q65" s="707"/>
      <c r="R65" s="707"/>
      <c r="S65" s="708"/>
      <c r="T65" s="709"/>
      <c r="U65" s="709"/>
      <c r="V65" s="709"/>
      <c r="W65" s="709"/>
      <c r="X65" s="710"/>
      <c r="Y65" s="710"/>
      <c r="Z65" s="710"/>
      <c r="AA65" s="711"/>
    </row>
    <row r="66" spans="1:27" s="712" customFormat="1" x14ac:dyDescent="0.25">
      <c r="A66" s="703"/>
      <c r="B66" s="689"/>
      <c r="C66" s="689"/>
      <c r="D66" s="704"/>
      <c r="E66" s="705"/>
      <c r="F66" s="705"/>
      <c r="G66" s="706"/>
      <c r="H66" s="706"/>
      <c r="I66" s="706"/>
      <c r="J66" s="703"/>
      <c r="K66" s="703"/>
      <c r="L66" s="703"/>
      <c r="M66" s="707"/>
      <c r="N66" s="707"/>
      <c r="O66" s="707"/>
      <c r="P66" s="707"/>
      <c r="Q66" s="707"/>
      <c r="R66" s="707"/>
      <c r="S66" s="708"/>
      <c r="T66" s="709"/>
      <c r="U66" s="709"/>
      <c r="V66" s="709"/>
      <c r="W66" s="709"/>
      <c r="X66" s="710"/>
      <c r="Y66" s="710"/>
      <c r="Z66" s="710"/>
      <c r="AA66" s="711"/>
    </row>
    <row r="67" spans="1:27" s="712" customFormat="1" x14ac:dyDescent="0.25">
      <c r="A67" s="703"/>
      <c r="B67" s="689"/>
      <c r="C67" s="689"/>
      <c r="D67" s="704"/>
      <c r="E67" s="705"/>
      <c r="F67" s="705"/>
      <c r="G67" s="706"/>
      <c r="H67" s="706"/>
      <c r="I67" s="706"/>
      <c r="J67" s="703"/>
      <c r="K67" s="703"/>
      <c r="L67" s="703"/>
      <c r="M67" s="707"/>
      <c r="N67" s="707"/>
      <c r="O67" s="707"/>
      <c r="P67" s="707"/>
      <c r="Q67" s="707"/>
      <c r="R67" s="707"/>
      <c r="S67" s="708"/>
      <c r="T67" s="709"/>
      <c r="U67" s="709"/>
      <c r="V67" s="709"/>
      <c r="W67" s="709"/>
      <c r="X67" s="710"/>
      <c r="Y67" s="710"/>
      <c r="Z67" s="710"/>
      <c r="AA67" s="711"/>
    </row>
    <row r="68" spans="1:27" s="712" customFormat="1" x14ac:dyDescent="0.25">
      <c r="A68" s="703"/>
      <c r="B68" s="689"/>
      <c r="C68" s="689"/>
      <c r="D68" s="704"/>
      <c r="E68" s="705"/>
      <c r="F68" s="705"/>
      <c r="G68" s="706"/>
      <c r="H68" s="706"/>
      <c r="I68" s="706"/>
      <c r="J68" s="703"/>
      <c r="K68" s="703"/>
      <c r="L68" s="703"/>
      <c r="M68" s="707"/>
      <c r="N68" s="707"/>
      <c r="O68" s="707"/>
      <c r="P68" s="707"/>
      <c r="Q68" s="707"/>
      <c r="R68" s="707"/>
      <c r="S68" s="708"/>
      <c r="T68" s="709"/>
      <c r="U68" s="709"/>
      <c r="V68" s="709"/>
      <c r="W68" s="709"/>
      <c r="X68" s="710"/>
      <c r="Y68" s="710"/>
      <c r="Z68" s="710"/>
      <c r="AA68" s="711"/>
    </row>
    <row r="69" spans="1:27" s="712" customFormat="1" x14ac:dyDescent="0.25">
      <c r="A69" s="703"/>
      <c r="B69" s="689"/>
      <c r="C69" s="689"/>
      <c r="D69" s="704"/>
      <c r="E69" s="705"/>
      <c r="F69" s="705"/>
      <c r="G69" s="706"/>
      <c r="H69" s="706"/>
      <c r="I69" s="706"/>
      <c r="J69" s="703"/>
      <c r="K69" s="703"/>
      <c r="L69" s="703"/>
      <c r="M69" s="707"/>
      <c r="N69" s="707"/>
      <c r="O69" s="707"/>
      <c r="P69" s="707"/>
      <c r="Q69" s="707"/>
      <c r="R69" s="707"/>
      <c r="S69" s="708"/>
      <c r="T69" s="709"/>
      <c r="U69" s="709"/>
      <c r="V69" s="709"/>
      <c r="W69" s="709"/>
      <c r="X69" s="710"/>
      <c r="Y69" s="710"/>
      <c r="Z69" s="710"/>
      <c r="AA69" s="711"/>
    </row>
    <row r="70" spans="1:27" s="712" customFormat="1" x14ac:dyDescent="0.25">
      <c r="A70" s="703"/>
      <c r="B70" s="689"/>
      <c r="C70" s="689"/>
      <c r="D70" s="704"/>
      <c r="E70" s="705"/>
      <c r="F70" s="705"/>
      <c r="G70" s="706"/>
      <c r="H70" s="706"/>
      <c r="I70" s="706"/>
      <c r="J70" s="703"/>
      <c r="K70" s="703"/>
      <c r="L70" s="703"/>
      <c r="M70" s="707"/>
      <c r="N70" s="707"/>
      <c r="O70" s="707"/>
      <c r="P70" s="707"/>
      <c r="Q70" s="707"/>
      <c r="R70" s="707"/>
      <c r="S70" s="708"/>
      <c r="T70" s="709"/>
      <c r="U70" s="709"/>
      <c r="V70" s="709"/>
      <c r="W70" s="709"/>
      <c r="X70" s="710"/>
      <c r="Y70" s="710"/>
      <c r="Z70" s="710"/>
      <c r="AA70" s="711"/>
    </row>
    <row r="71" spans="1:27" s="712" customFormat="1" x14ac:dyDescent="0.25">
      <c r="A71" s="703"/>
      <c r="B71" s="689"/>
      <c r="C71" s="689"/>
      <c r="D71" s="704"/>
      <c r="E71" s="705"/>
      <c r="F71" s="705"/>
      <c r="G71" s="706"/>
      <c r="H71" s="706"/>
      <c r="I71" s="706"/>
      <c r="J71" s="703"/>
      <c r="K71" s="703"/>
      <c r="L71" s="703"/>
      <c r="M71" s="707"/>
      <c r="N71" s="707"/>
      <c r="O71" s="707"/>
      <c r="P71" s="707"/>
      <c r="Q71" s="707"/>
      <c r="R71" s="707"/>
      <c r="S71" s="708"/>
      <c r="T71" s="709"/>
      <c r="U71" s="709"/>
      <c r="V71" s="709"/>
      <c r="W71" s="709"/>
      <c r="X71" s="710"/>
      <c r="Y71" s="710"/>
      <c r="Z71" s="710"/>
      <c r="AA71" s="711"/>
    </row>
    <row r="72" spans="1:27" s="712" customFormat="1" x14ac:dyDescent="0.25">
      <c r="A72" s="871"/>
      <c r="B72" s="871"/>
      <c r="C72" s="871"/>
      <c r="D72" s="704"/>
      <c r="E72" s="705"/>
      <c r="F72" s="705"/>
      <c r="G72" s="706"/>
      <c r="H72" s="706"/>
      <c r="I72" s="706"/>
      <c r="J72" s="703"/>
      <c r="K72" s="703"/>
      <c r="L72" s="703"/>
      <c r="M72" s="707"/>
      <c r="N72" s="707"/>
      <c r="O72" s="707"/>
      <c r="P72" s="707"/>
      <c r="Q72" s="707"/>
      <c r="R72" s="707"/>
      <c r="S72" s="708"/>
      <c r="T72" s="709"/>
      <c r="U72" s="709"/>
      <c r="V72" s="709"/>
      <c r="W72" s="709"/>
      <c r="X72" s="710"/>
      <c r="Y72" s="710"/>
      <c r="Z72" s="710"/>
      <c r="AA72" s="711"/>
    </row>
    <row r="73" spans="1:27" s="712" customFormat="1" x14ac:dyDescent="0.25">
      <c r="A73" s="703"/>
      <c r="B73" s="689"/>
      <c r="C73" s="689"/>
      <c r="D73" s="704"/>
      <c r="E73" s="705"/>
      <c r="F73" s="705"/>
      <c r="G73" s="706"/>
      <c r="H73" s="706"/>
      <c r="I73" s="706"/>
      <c r="J73" s="703"/>
      <c r="K73" s="703"/>
      <c r="L73" s="703"/>
      <c r="M73" s="707"/>
      <c r="N73" s="707"/>
      <c r="O73" s="707"/>
      <c r="P73" s="707"/>
      <c r="Q73" s="707"/>
      <c r="R73" s="707"/>
      <c r="S73" s="708"/>
      <c r="T73" s="709"/>
      <c r="U73" s="709"/>
      <c r="V73" s="709"/>
      <c r="W73" s="709"/>
      <c r="X73" s="710"/>
      <c r="Y73" s="710"/>
      <c r="Z73" s="710"/>
      <c r="AA73" s="711"/>
    </row>
    <row r="74" spans="1:27" s="712" customFormat="1" x14ac:dyDescent="0.25">
      <c r="A74" s="703"/>
      <c r="B74" s="689"/>
      <c r="C74" s="689"/>
      <c r="D74" s="704"/>
      <c r="E74" s="705"/>
      <c r="F74" s="705"/>
      <c r="G74" s="706"/>
      <c r="H74" s="706"/>
      <c r="I74" s="706"/>
      <c r="J74" s="703"/>
      <c r="K74" s="703"/>
      <c r="L74" s="703"/>
      <c r="M74" s="707"/>
      <c r="N74" s="707"/>
      <c r="O74" s="707"/>
      <c r="P74" s="707"/>
      <c r="Q74" s="707"/>
      <c r="R74" s="707"/>
      <c r="S74" s="708"/>
      <c r="T74" s="709"/>
      <c r="U74" s="709"/>
      <c r="V74" s="709"/>
      <c r="W74" s="709"/>
      <c r="X74" s="710"/>
      <c r="Y74" s="710"/>
      <c r="Z74" s="710"/>
      <c r="AA74" s="711"/>
    </row>
    <row r="75" spans="1:27" s="712" customFormat="1" x14ac:dyDescent="0.25">
      <c r="A75" s="703"/>
      <c r="B75" s="689"/>
      <c r="C75" s="689"/>
      <c r="D75" s="704"/>
      <c r="E75" s="705"/>
      <c r="F75" s="705"/>
      <c r="G75" s="706"/>
      <c r="H75" s="706"/>
      <c r="I75" s="706"/>
      <c r="J75" s="703"/>
      <c r="K75" s="703"/>
      <c r="L75" s="703"/>
      <c r="M75" s="707"/>
      <c r="N75" s="707"/>
      <c r="O75" s="707"/>
      <c r="P75" s="707"/>
      <c r="Q75" s="707"/>
      <c r="R75" s="707"/>
      <c r="S75" s="708"/>
      <c r="T75" s="709"/>
      <c r="U75" s="709"/>
      <c r="V75" s="709"/>
      <c r="W75" s="709"/>
      <c r="X75" s="710"/>
      <c r="Y75" s="710"/>
      <c r="Z75" s="710"/>
      <c r="AA75" s="711"/>
    </row>
    <row r="76" spans="1:27" s="712" customFormat="1" x14ac:dyDescent="0.25">
      <c r="A76" s="703"/>
      <c r="B76" s="689"/>
      <c r="C76" s="689"/>
      <c r="D76" s="704"/>
      <c r="E76" s="705"/>
      <c r="F76" s="705"/>
      <c r="G76" s="706"/>
      <c r="H76" s="706"/>
      <c r="I76" s="706"/>
      <c r="J76" s="703"/>
      <c r="K76" s="703"/>
      <c r="L76" s="703"/>
      <c r="M76" s="707"/>
      <c r="N76" s="707"/>
      <c r="O76" s="707"/>
      <c r="P76" s="707"/>
      <c r="Q76" s="707"/>
      <c r="R76" s="707"/>
      <c r="S76" s="708"/>
      <c r="T76" s="709"/>
      <c r="U76" s="709"/>
      <c r="V76" s="709"/>
      <c r="W76" s="709"/>
      <c r="X76" s="710"/>
      <c r="Y76" s="710"/>
      <c r="Z76" s="710"/>
      <c r="AA76" s="711"/>
    </row>
    <row r="77" spans="1:27" s="712" customFormat="1" x14ac:dyDescent="0.25">
      <c r="A77" s="703"/>
      <c r="B77" s="689"/>
      <c r="C77" s="689"/>
      <c r="D77" s="704"/>
      <c r="E77" s="705"/>
      <c r="F77" s="705"/>
      <c r="G77" s="706"/>
      <c r="H77" s="706"/>
      <c r="I77" s="706"/>
      <c r="J77" s="703"/>
      <c r="K77" s="703"/>
      <c r="L77" s="703"/>
      <c r="M77" s="707"/>
      <c r="N77" s="707"/>
      <c r="O77" s="707"/>
      <c r="P77" s="707"/>
      <c r="Q77" s="707"/>
      <c r="R77" s="707"/>
      <c r="S77" s="708"/>
      <c r="T77" s="709"/>
      <c r="U77" s="709"/>
      <c r="V77" s="709"/>
      <c r="W77" s="709"/>
      <c r="X77" s="710"/>
      <c r="Y77" s="710"/>
      <c r="Z77" s="710"/>
      <c r="AA77" s="711"/>
    </row>
    <row r="78" spans="1:27" s="712" customFormat="1" x14ac:dyDescent="0.25">
      <c r="A78" s="703"/>
      <c r="B78" s="689"/>
      <c r="C78" s="689"/>
      <c r="D78" s="704"/>
      <c r="E78" s="705"/>
      <c r="F78" s="705"/>
      <c r="G78" s="706"/>
      <c r="H78" s="706"/>
      <c r="I78" s="706"/>
      <c r="J78" s="703"/>
      <c r="K78" s="703"/>
      <c r="L78" s="703"/>
      <c r="M78" s="707"/>
      <c r="N78" s="707"/>
      <c r="O78" s="707"/>
      <c r="P78" s="707"/>
      <c r="Q78" s="707"/>
      <c r="R78" s="707"/>
      <c r="S78" s="708"/>
      <c r="T78" s="709"/>
      <c r="U78" s="709"/>
      <c r="V78" s="709"/>
      <c r="W78" s="709"/>
      <c r="X78" s="710"/>
      <c r="Y78" s="710"/>
      <c r="Z78" s="710"/>
      <c r="AA78" s="711"/>
    </row>
    <row r="79" spans="1:27" s="712" customFormat="1" x14ac:dyDescent="0.25">
      <c r="A79" s="703"/>
      <c r="B79" s="689"/>
      <c r="C79" s="689"/>
      <c r="D79" s="704"/>
      <c r="E79" s="705"/>
      <c r="F79" s="705"/>
      <c r="G79" s="706"/>
      <c r="H79" s="706"/>
      <c r="I79" s="706"/>
      <c r="J79" s="703"/>
      <c r="K79" s="703"/>
      <c r="L79" s="703"/>
      <c r="M79" s="707"/>
      <c r="N79" s="707"/>
      <c r="O79" s="707"/>
      <c r="P79" s="707"/>
      <c r="Q79" s="707"/>
      <c r="R79" s="707"/>
      <c r="S79" s="708"/>
      <c r="T79" s="709"/>
      <c r="U79" s="709"/>
      <c r="V79" s="709"/>
      <c r="W79" s="709"/>
      <c r="X79" s="710"/>
      <c r="Y79" s="710"/>
      <c r="Z79" s="710"/>
      <c r="AA79" s="711"/>
    </row>
    <row r="80" spans="1:27" s="712" customFormat="1" x14ac:dyDescent="0.25">
      <c r="A80" s="703"/>
      <c r="B80" s="689"/>
      <c r="C80" s="689"/>
      <c r="D80" s="704"/>
      <c r="E80" s="705"/>
      <c r="F80" s="705"/>
      <c r="G80" s="706"/>
      <c r="H80" s="706"/>
      <c r="I80" s="706"/>
      <c r="J80" s="703"/>
      <c r="K80" s="703"/>
      <c r="L80" s="703"/>
      <c r="M80" s="707"/>
      <c r="N80" s="707"/>
      <c r="O80" s="707"/>
      <c r="P80" s="707"/>
      <c r="Q80" s="707"/>
      <c r="R80" s="707"/>
      <c r="S80" s="708"/>
      <c r="T80" s="709"/>
      <c r="U80" s="709"/>
      <c r="V80" s="709"/>
      <c r="W80" s="709"/>
      <c r="X80" s="710"/>
      <c r="Y80" s="710"/>
      <c r="Z80" s="710"/>
      <c r="AA80" s="711"/>
    </row>
    <row r="81" spans="1:27" s="712" customFormat="1" x14ac:dyDescent="0.25">
      <c r="A81" s="703"/>
      <c r="B81" s="689"/>
      <c r="C81" s="689"/>
      <c r="D81" s="704"/>
      <c r="E81" s="705"/>
      <c r="F81" s="705"/>
      <c r="G81" s="706"/>
      <c r="H81" s="706"/>
      <c r="I81" s="706"/>
      <c r="J81" s="703"/>
      <c r="K81" s="703"/>
      <c r="L81" s="703"/>
      <c r="M81" s="707"/>
      <c r="N81" s="707"/>
      <c r="O81" s="707"/>
      <c r="P81" s="707"/>
      <c r="Q81" s="707"/>
      <c r="R81" s="707"/>
      <c r="S81" s="708"/>
      <c r="T81" s="709"/>
      <c r="U81" s="709"/>
      <c r="V81" s="709"/>
      <c r="W81" s="709"/>
      <c r="X81" s="710"/>
      <c r="Y81" s="710"/>
      <c r="Z81" s="710"/>
      <c r="AA81" s="711"/>
    </row>
    <row r="82" spans="1:27" s="712" customFormat="1" x14ac:dyDescent="0.25">
      <c r="A82" s="703"/>
      <c r="B82" s="689"/>
      <c r="C82" s="689"/>
      <c r="D82" s="704"/>
      <c r="E82" s="705"/>
      <c r="F82" s="705"/>
      <c r="G82" s="706"/>
      <c r="H82" s="706"/>
      <c r="I82" s="706"/>
      <c r="J82" s="703"/>
      <c r="K82" s="703"/>
      <c r="L82" s="703"/>
      <c r="M82" s="707"/>
      <c r="N82" s="707"/>
      <c r="O82" s="707"/>
      <c r="P82" s="707"/>
      <c r="Q82" s="707"/>
      <c r="R82" s="707"/>
      <c r="S82" s="708"/>
      <c r="T82" s="709"/>
      <c r="U82" s="709"/>
      <c r="V82" s="709"/>
      <c r="W82" s="709"/>
      <c r="X82" s="710"/>
      <c r="Y82" s="710"/>
      <c r="Z82" s="710"/>
      <c r="AA82" s="711"/>
    </row>
    <row r="83" spans="1:27" s="712" customFormat="1" x14ac:dyDescent="0.25">
      <c r="A83" s="703"/>
      <c r="B83" s="689"/>
      <c r="C83" s="689"/>
      <c r="D83" s="704"/>
      <c r="E83" s="705"/>
      <c r="F83" s="705"/>
      <c r="G83" s="706"/>
      <c r="H83" s="706"/>
      <c r="I83" s="706"/>
      <c r="J83" s="703"/>
      <c r="K83" s="703"/>
      <c r="L83" s="703"/>
      <c r="M83" s="707"/>
      <c r="N83" s="707"/>
      <c r="O83" s="707"/>
      <c r="P83" s="707"/>
      <c r="Q83" s="707"/>
      <c r="R83" s="707"/>
      <c r="S83" s="708"/>
      <c r="T83" s="709"/>
      <c r="U83" s="709"/>
      <c r="V83" s="709"/>
      <c r="W83" s="709"/>
      <c r="X83" s="710"/>
      <c r="Y83" s="710"/>
      <c r="Z83" s="710"/>
      <c r="AA83" s="711"/>
    </row>
    <row r="84" spans="1:27" s="712" customFormat="1" x14ac:dyDescent="0.25">
      <c r="A84" s="703"/>
      <c r="B84" s="689"/>
      <c r="C84" s="689"/>
      <c r="D84" s="704"/>
      <c r="E84" s="705"/>
      <c r="F84" s="705"/>
      <c r="G84" s="706"/>
      <c r="H84" s="706"/>
      <c r="I84" s="706"/>
      <c r="J84" s="703"/>
      <c r="K84" s="703"/>
      <c r="L84" s="703"/>
      <c r="M84" s="707"/>
      <c r="N84" s="707"/>
      <c r="O84" s="707"/>
      <c r="P84" s="707"/>
      <c r="Q84" s="707"/>
      <c r="R84" s="707"/>
      <c r="S84" s="708"/>
      <c r="T84" s="709"/>
      <c r="U84" s="709"/>
      <c r="V84" s="709"/>
      <c r="W84" s="709"/>
      <c r="X84" s="710"/>
      <c r="Y84" s="710"/>
      <c r="Z84" s="710"/>
      <c r="AA84" s="711"/>
    </row>
    <row r="85" spans="1:27" s="712" customFormat="1" x14ac:dyDescent="0.25">
      <c r="A85" s="703"/>
      <c r="B85" s="689"/>
      <c r="C85" s="689"/>
      <c r="D85" s="704"/>
      <c r="E85" s="705"/>
      <c r="F85" s="705"/>
      <c r="G85" s="706"/>
      <c r="H85" s="706"/>
      <c r="I85" s="706"/>
      <c r="J85" s="703"/>
      <c r="K85" s="703"/>
      <c r="L85" s="703"/>
      <c r="M85" s="707"/>
      <c r="N85" s="707"/>
      <c r="O85" s="707"/>
      <c r="P85" s="707"/>
      <c r="Q85" s="707"/>
      <c r="R85" s="707"/>
      <c r="S85" s="708"/>
      <c r="T85" s="709"/>
      <c r="U85" s="709"/>
      <c r="V85" s="709"/>
      <c r="W85" s="709"/>
      <c r="X85" s="710"/>
      <c r="Y85" s="710"/>
      <c r="Z85" s="710"/>
      <c r="AA85" s="711"/>
    </row>
    <row r="86" spans="1:27" s="712" customFormat="1" x14ac:dyDescent="0.25">
      <c r="A86" s="703"/>
      <c r="B86" s="689"/>
      <c r="C86" s="689"/>
      <c r="D86" s="704"/>
      <c r="E86" s="705"/>
      <c r="F86" s="705"/>
      <c r="G86" s="706"/>
      <c r="H86" s="706"/>
      <c r="I86" s="706"/>
      <c r="J86" s="703"/>
      <c r="K86" s="703"/>
      <c r="L86" s="703"/>
      <c r="M86" s="707"/>
      <c r="N86" s="707"/>
      <c r="O86" s="707"/>
      <c r="P86" s="707"/>
      <c r="Q86" s="707"/>
      <c r="R86" s="707"/>
      <c r="S86" s="708"/>
      <c r="T86" s="709"/>
      <c r="U86" s="709"/>
      <c r="V86" s="709"/>
      <c r="W86" s="709"/>
      <c r="X86" s="710"/>
      <c r="Y86" s="710"/>
      <c r="Z86" s="710"/>
      <c r="AA86" s="711"/>
    </row>
    <row r="87" spans="1:27" s="712" customFormat="1" x14ac:dyDescent="0.25">
      <c r="A87" s="703"/>
      <c r="B87" s="689"/>
      <c r="C87" s="689"/>
      <c r="D87" s="704"/>
      <c r="E87" s="705"/>
      <c r="F87" s="705"/>
      <c r="G87" s="706"/>
      <c r="H87" s="706"/>
      <c r="I87" s="706"/>
      <c r="J87" s="703"/>
      <c r="K87" s="703"/>
      <c r="L87" s="703"/>
      <c r="M87" s="707"/>
      <c r="N87" s="707"/>
      <c r="O87" s="707"/>
      <c r="P87" s="707"/>
      <c r="Q87" s="707"/>
      <c r="R87" s="707"/>
      <c r="S87" s="708"/>
      <c r="T87" s="709"/>
      <c r="U87" s="709"/>
      <c r="V87" s="709"/>
      <c r="W87" s="709"/>
      <c r="X87" s="710"/>
      <c r="Y87" s="710"/>
      <c r="Z87" s="710"/>
      <c r="AA87" s="711"/>
    </row>
    <row r="88" spans="1:27" s="712" customFormat="1" x14ac:dyDescent="0.25">
      <c r="A88" s="703"/>
      <c r="B88" s="689"/>
      <c r="C88" s="689"/>
      <c r="D88" s="704"/>
      <c r="E88" s="705"/>
      <c r="F88" s="705"/>
      <c r="G88" s="706"/>
      <c r="H88" s="706"/>
      <c r="I88" s="706"/>
      <c r="J88" s="703"/>
      <c r="K88" s="703"/>
      <c r="L88" s="703"/>
      <c r="M88" s="707"/>
      <c r="N88" s="707"/>
      <c r="O88" s="707"/>
      <c r="P88" s="707"/>
      <c r="Q88" s="707"/>
      <c r="R88" s="707"/>
      <c r="S88" s="708"/>
      <c r="T88" s="709"/>
      <c r="U88" s="709"/>
      <c r="V88" s="709"/>
      <c r="W88" s="709"/>
      <c r="X88" s="710"/>
      <c r="Y88" s="710"/>
      <c r="Z88" s="710"/>
      <c r="AA88" s="711"/>
    </row>
    <row r="89" spans="1:27" s="712" customFormat="1" x14ac:dyDescent="0.25">
      <c r="A89" s="703"/>
      <c r="B89" s="689"/>
      <c r="C89" s="689"/>
      <c r="D89" s="704"/>
      <c r="E89" s="705"/>
      <c r="F89" s="705"/>
      <c r="G89" s="706"/>
      <c r="H89" s="706"/>
      <c r="I89" s="706"/>
      <c r="J89" s="703"/>
      <c r="K89" s="703"/>
      <c r="L89" s="703"/>
      <c r="M89" s="707"/>
      <c r="N89" s="707"/>
      <c r="O89" s="707"/>
      <c r="P89" s="707"/>
      <c r="Q89" s="707"/>
      <c r="R89" s="707"/>
      <c r="S89" s="708"/>
      <c r="T89" s="709"/>
      <c r="U89" s="709"/>
      <c r="V89" s="709"/>
      <c r="W89" s="709"/>
      <c r="X89" s="710"/>
      <c r="Y89" s="710"/>
      <c r="Z89" s="710"/>
      <c r="AA89" s="711"/>
    </row>
    <row r="90" spans="1:27" s="712" customFormat="1" x14ac:dyDescent="0.25">
      <c r="A90" s="703"/>
      <c r="B90" s="689"/>
      <c r="C90" s="689"/>
      <c r="D90" s="704"/>
      <c r="E90" s="705"/>
      <c r="F90" s="705"/>
      <c r="G90" s="706"/>
      <c r="H90" s="706"/>
      <c r="I90" s="706"/>
      <c r="J90" s="703"/>
      <c r="K90" s="703"/>
      <c r="L90" s="703"/>
      <c r="M90" s="707"/>
      <c r="N90" s="707"/>
      <c r="O90" s="707"/>
      <c r="P90" s="707"/>
      <c r="Q90" s="707"/>
      <c r="R90" s="707"/>
      <c r="S90" s="708"/>
      <c r="T90" s="709"/>
      <c r="U90" s="709"/>
      <c r="V90" s="709"/>
      <c r="W90" s="709"/>
      <c r="X90" s="710"/>
      <c r="Y90" s="710"/>
      <c r="Z90" s="710"/>
      <c r="AA90" s="711"/>
    </row>
    <row r="91" spans="1:27" s="712" customFormat="1" x14ac:dyDescent="0.25">
      <c r="A91" s="703"/>
      <c r="B91" s="689"/>
      <c r="C91" s="689"/>
      <c r="D91" s="704"/>
      <c r="E91" s="705"/>
      <c r="F91" s="705"/>
      <c r="G91" s="706"/>
      <c r="H91" s="706"/>
      <c r="I91" s="706"/>
      <c r="J91" s="703"/>
      <c r="K91" s="703"/>
      <c r="L91" s="703"/>
      <c r="M91" s="707"/>
      <c r="N91" s="707"/>
      <c r="O91" s="707"/>
      <c r="P91" s="707"/>
      <c r="Q91" s="707"/>
      <c r="R91" s="707"/>
      <c r="S91" s="708"/>
      <c r="T91" s="709"/>
      <c r="U91" s="709"/>
      <c r="V91" s="709"/>
      <c r="W91" s="709"/>
      <c r="X91" s="710"/>
      <c r="Y91" s="710"/>
      <c r="Z91" s="710"/>
      <c r="AA91" s="711"/>
    </row>
    <row r="92" spans="1:27" s="712" customFormat="1" x14ac:dyDescent="0.25">
      <c r="A92" s="703"/>
      <c r="B92" s="689"/>
      <c r="C92" s="689"/>
      <c r="D92" s="704"/>
      <c r="E92" s="705"/>
      <c r="F92" s="705"/>
      <c r="G92" s="706"/>
      <c r="H92" s="706"/>
      <c r="I92" s="706"/>
      <c r="J92" s="703"/>
      <c r="K92" s="703"/>
      <c r="L92" s="703"/>
      <c r="M92" s="707"/>
      <c r="N92" s="707"/>
      <c r="O92" s="707"/>
      <c r="P92" s="707"/>
      <c r="Q92" s="707"/>
      <c r="R92" s="707"/>
      <c r="S92" s="708"/>
      <c r="T92" s="709"/>
      <c r="U92" s="709"/>
      <c r="V92" s="709"/>
      <c r="W92" s="709"/>
      <c r="X92" s="710"/>
      <c r="Y92" s="710"/>
      <c r="Z92" s="710"/>
      <c r="AA92" s="711"/>
    </row>
    <row r="93" spans="1:27" s="712" customFormat="1" x14ac:dyDescent="0.25">
      <c r="A93" s="703"/>
      <c r="B93" s="689"/>
      <c r="C93" s="689"/>
      <c r="D93" s="704"/>
      <c r="E93" s="705"/>
      <c r="F93" s="705"/>
      <c r="G93" s="706"/>
      <c r="H93" s="706"/>
      <c r="I93" s="706"/>
      <c r="J93" s="703"/>
      <c r="K93" s="703"/>
      <c r="L93" s="703"/>
      <c r="M93" s="707"/>
      <c r="N93" s="707"/>
      <c r="O93" s="707"/>
      <c r="P93" s="707"/>
      <c r="Q93" s="707"/>
      <c r="R93" s="707"/>
      <c r="S93" s="708"/>
      <c r="T93" s="709"/>
      <c r="U93" s="709"/>
      <c r="V93" s="709"/>
      <c r="W93" s="709"/>
      <c r="X93" s="710"/>
      <c r="Y93" s="710"/>
      <c r="Z93" s="710"/>
      <c r="AA93" s="711"/>
    </row>
    <row r="94" spans="1:27" s="712" customFormat="1" x14ac:dyDescent="0.25">
      <c r="A94" s="703"/>
      <c r="B94" s="689"/>
      <c r="C94" s="689"/>
      <c r="D94" s="704"/>
      <c r="E94" s="705"/>
      <c r="F94" s="705"/>
      <c r="G94" s="706"/>
      <c r="H94" s="706"/>
      <c r="I94" s="706"/>
      <c r="J94" s="703"/>
      <c r="K94" s="703"/>
      <c r="L94" s="703"/>
      <c r="M94" s="707"/>
      <c r="N94" s="707"/>
      <c r="O94" s="707"/>
      <c r="P94" s="707"/>
      <c r="Q94" s="707"/>
      <c r="R94" s="707"/>
      <c r="S94" s="708"/>
      <c r="T94" s="709"/>
      <c r="U94" s="709"/>
      <c r="V94" s="709"/>
      <c r="W94" s="709"/>
      <c r="X94" s="710"/>
      <c r="Y94" s="710"/>
      <c r="Z94" s="710"/>
      <c r="AA94" s="711"/>
    </row>
    <row r="95" spans="1:27" s="712" customFormat="1" x14ac:dyDescent="0.25">
      <c r="A95" s="703"/>
      <c r="B95" s="689"/>
      <c r="C95" s="689"/>
      <c r="D95" s="704"/>
      <c r="E95" s="705"/>
      <c r="F95" s="705"/>
      <c r="G95" s="706"/>
      <c r="H95" s="706"/>
      <c r="I95" s="706"/>
      <c r="J95" s="703"/>
      <c r="K95" s="703"/>
      <c r="L95" s="703"/>
      <c r="M95" s="707"/>
      <c r="N95" s="707"/>
      <c r="O95" s="707"/>
      <c r="P95" s="707"/>
      <c r="Q95" s="707"/>
      <c r="R95" s="707"/>
      <c r="S95" s="708"/>
      <c r="T95" s="709"/>
      <c r="U95" s="709"/>
      <c r="V95" s="709"/>
      <c r="W95" s="709"/>
      <c r="X95" s="710"/>
      <c r="Y95" s="710"/>
      <c r="Z95" s="710"/>
      <c r="AA95" s="711"/>
    </row>
    <row r="96" spans="1:27" s="712" customFormat="1" x14ac:dyDescent="0.25">
      <c r="A96" s="703"/>
      <c r="B96" s="689"/>
      <c r="C96" s="689"/>
      <c r="D96" s="704"/>
      <c r="E96" s="705"/>
      <c r="F96" s="705"/>
      <c r="G96" s="706"/>
      <c r="H96" s="706"/>
      <c r="I96" s="706"/>
      <c r="J96" s="703"/>
      <c r="K96" s="703"/>
      <c r="L96" s="703"/>
      <c r="M96" s="707"/>
      <c r="N96" s="707"/>
      <c r="O96" s="707"/>
      <c r="P96" s="707"/>
      <c r="Q96" s="707"/>
      <c r="R96" s="707"/>
      <c r="S96" s="708"/>
      <c r="T96" s="709"/>
      <c r="U96" s="709"/>
      <c r="V96" s="709"/>
      <c r="W96" s="709"/>
      <c r="X96" s="710"/>
      <c r="Y96" s="710"/>
      <c r="Z96" s="710"/>
      <c r="AA96" s="711"/>
    </row>
    <row r="97" spans="1:27" s="712" customFormat="1" x14ac:dyDescent="0.25">
      <c r="A97" s="703"/>
      <c r="B97" s="689"/>
      <c r="C97" s="689"/>
      <c r="D97" s="704"/>
      <c r="E97" s="705"/>
      <c r="F97" s="705"/>
      <c r="G97" s="706"/>
      <c r="H97" s="706"/>
      <c r="I97" s="706"/>
      <c r="J97" s="703"/>
      <c r="K97" s="703"/>
      <c r="L97" s="703"/>
      <c r="M97" s="707"/>
      <c r="N97" s="707"/>
      <c r="O97" s="707"/>
      <c r="P97" s="707"/>
      <c r="Q97" s="707"/>
      <c r="R97" s="707"/>
      <c r="S97" s="708"/>
      <c r="T97" s="709"/>
      <c r="U97" s="709"/>
      <c r="V97" s="709"/>
      <c r="W97" s="709"/>
      <c r="X97" s="710"/>
      <c r="Y97" s="710"/>
      <c r="Z97" s="710"/>
      <c r="AA97" s="711"/>
    </row>
    <row r="98" spans="1:27" s="712" customFormat="1" x14ac:dyDescent="0.25">
      <c r="A98" s="703"/>
      <c r="B98" s="689"/>
      <c r="C98" s="689"/>
      <c r="D98" s="704"/>
      <c r="E98" s="705"/>
      <c r="F98" s="705"/>
      <c r="G98" s="706"/>
      <c r="H98" s="706"/>
      <c r="I98" s="706"/>
      <c r="J98" s="703"/>
      <c r="K98" s="703"/>
      <c r="L98" s="703"/>
      <c r="M98" s="707"/>
      <c r="N98" s="707"/>
      <c r="O98" s="707"/>
      <c r="P98" s="707"/>
      <c r="Q98" s="707"/>
      <c r="R98" s="707"/>
      <c r="S98" s="708"/>
      <c r="T98" s="709"/>
      <c r="U98" s="709"/>
      <c r="V98" s="709"/>
      <c r="W98" s="709"/>
      <c r="X98" s="710"/>
      <c r="Y98" s="710"/>
      <c r="Z98" s="710"/>
      <c r="AA98" s="711"/>
    </row>
    <row r="99" spans="1:27" s="712" customFormat="1" x14ac:dyDescent="0.25">
      <c r="A99" s="703"/>
      <c r="B99" s="689"/>
      <c r="C99" s="689"/>
      <c r="D99" s="704"/>
      <c r="E99" s="705"/>
      <c r="F99" s="705"/>
      <c r="G99" s="706"/>
      <c r="H99" s="706"/>
      <c r="I99" s="706"/>
      <c r="J99" s="703"/>
      <c r="K99" s="703"/>
      <c r="L99" s="703"/>
      <c r="M99" s="707"/>
      <c r="N99" s="707"/>
      <c r="O99" s="707"/>
      <c r="P99" s="707"/>
      <c r="Q99" s="707"/>
      <c r="R99" s="707"/>
      <c r="S99" s="708"/>
      <c r="T99" s="709"/>
      <c r="U99" s="709"/>
      <c r="V99" s="709"/>
      <c r="W99" s="709"/>
      <c r="X99" s="710"/>
      <c r="Y99" s="710"/>
      <c r="Z99" s="710"/>
      <c r="AA99" s="711"/>
    </row>
    <row r="100" spans="1:27" s="712" customFormat="1" x14ac:dyDescent="0.25">
      <c r="A100" s="703"/>
      <c r="B100" s="689"/>
      <c r="C100" s="689"/>
      <c r="D100" s="704"/>
      <c r="E100" s="705"/>
      <c r="F100" s="705"/>
      <c r="G100" s="706"/>
      <c r="H100" s="706"/>
      <c r="I100" s="706"/>
      <c r="J100" s="703"/>
      <c r="K100" s="703"/>
      <c r="L100" s="703"/>
      <c r="M100" s="707"/>
      <c r="N100" s="707"/>
      <c r="O100" s="707"/>
      <c r="P100" s="707"/>
      <c r="Q100" s="707"/>
      <c r="R100" s="707"/>
      <c r="S100" s="708"/>
      <c r="T100" s="709"/>
      <c r="U100" s="709"/>
      <c r="V100" s="709"/>
      <c r="W100" s="709"/>
      <c r="X100" s="710"/>
      <c r="Y100" s="710"/>
      <c r="Z100" s="710"/>
      <c r="AA100" s="711"/>
    </row>
    <row r="101" spans="1:27" s="712" customFormat="1" x14ac:dyDescent="0.25">
      <c r="A101" s="703"/>
      <c r="B101" s="689"/>
      <c r="C101" s="689"/>
      <c r="D101" s="704"/>
      <c r="E101" s="705"/>
      <c r="F101" s="705"/>
      <c r="G101" s="706"/>
      <c r="H101" s="706"/>
      <c r="I101" s="706"/>
      <c r="J101" s="703"/>
      <c r="K101" s="703"/>
      <c r="L101" s="703"/>
      <c r="M101" s="707"/>
      <c r="N101" s="707"/>
      <c r="O101" s="707"/>
      <c r="P101" s="707"/>
      <c r="Q101" s="707"/>
      <c r="R101" s="707"/>
      <c r="S101" s="708"/>
      <c r="T101" s="709"/>
      <c r="U101" s="709"/>
      <c r="V101" s="709"/>
      <c r="W101" s="709"/>
      <c r="X101" s="710"/>
      <c r="Y101" s="710"/>
      <c r="Z101" s="710"/>
      <c r="AA101" s="711"/>
    </row>
    <row r="102" spans="1:27" s="712" customFormat="1" x14ac:dyDescent="0.25">
      <c r="A102" s="703"/>
      <c r="B102" s="689"/>
      <c r="C102" s="689"/>
      <c r="D102" s="704"/>
      <c r="E102" s="705"/>
      <c r="F102" s="705"/>
      <c r="G102" s="706"/>
      <c r="H102" s="706"/>
      <c r="I102" s="706"/>
      <c r="J102" s="703"/>
      <c r="K102" s="703"/>
      <c r="L102" s="703"/>
      <c r="M102" s="707"/>
      <c r="N102" s="707"/>
      <c r="O102" s="707"/>
      <c r="P102" s="707"/>
      <c r="Q102" s="707"/>
      <c r="R102" s="707"/>
      <c r="S102" s="708"/>
      <c r="T102" s="709"/>
      <c r="U102" s="709"/>
      <c r="V102" s="709"/>
      <c r="W102" s="709"/>
      <c r="X102" s="710"/>
      <c r="Y102" s="710"/>
      <c r="Z102" s="710"/>
      <c r="AA102" s="711"/>
    </row>
    <row r="103" spans="1:27" s="712" customFormat="1" x14ac:dyDescent="0.25">
      <c r="A103" s="703"/>
      <c r="B103" s="689"/>
      <c r="C103" s="689"/>
      <c r="D103" s="704"/>
      <c r="E103" s="705"/>
      <c r="F103" s="705"/>
      <c r="G103" s="706"/>
      <c r="H103" s="706"/>
      <c r="I103" s="706"/>
      <c r="J103" s="703"/>
      <c r="K103" s="703"/>
      <c r="L103" s="703"/>
      <c r="M103" s="707"/>
      <c r="N103" s="707"/>
      <c r="O103" s="707"/>
      <c r="P103" s="707"/>
      <c r="Q103" s="707"/>
      <c r="R103" s="707"/>
      <c r="S103" s="708"/>
      <c r="T103" s="709"/>
      <c r="U103" s="709"/>
      <c r="V103" s="709"/>
      <c r="W103" s="709"/>
      <c r="X103" s="710"/>
      <c r="Y103" s="710"/>
      <c r="Z103" s="710"/>
      <c r="AA103" s="711"/>
    </row>
    <row r="104" spans="1:27" s="712" customFormat="1" x14ac:dyDescent="0.25">
      <c r="A104" s="703"/>
      <c r="B104" s="689"/>
      <c r="C104" s="689"/>
      <c r="D104" s="704"/>
      <c r="E104" s="705"/>
      <c r="F104" s="705"/>
      <c r="G104" s="706"/>
      <c r="H104" s="706"/>
      <c r="I104" s="706"/>
      <c r="J104" s="703"/>
      <c r="K104" s="703"/>
      <c r="L104" s="703"/>
      <c r="M104" s="707"/>
      <c r="N104" s="707"/>
      <c r="O104" s="707"/>
      <c r="P104" s="707"/>
      <c r="Q104" s="707"/>
      <c r="R104" s="707"/>
      <c r="S104" s="708"/>
      <c r="T104" s="709"/>
      <c r="U104" s="709"/>
      <c r="V104" s="709"/>
      <c r="W104" s="709"/>
      <c r="X104" s="710"/>
      <c r="Y104" s="710"/>
      <c r="Z104" s="710"/>
      <c r="AA104" s="711"/>
    </row>
    <row r="105" spans="1:27" s="712" customFormat="1" x14ac:dyDescent="0.25">
      <c r="A105" s="703"/>
      <c r="B105" s="689"/>
      <c r="C105" s="689"/>
      <c r="D105" s="704"/>
      <c r="E105" s="705"/>
      <c r="F105" s="705"/>
      <c r="G105" s="706"/>
      <c r="H105" s="706"/>
      <c r="I105" s="706"/>
      <c r="J105" s="703"/>
      <c r="K105" s="703"/>
      <c r="L105" s="703"/>
      <c r="M105" s="707"/>
      <c r="N105" s="707"/>
      <c r="O105" s="707"/>
      <c r="P105" s="707"/>
      <c r="Q105" s="707"/>
      <c r="R105" s="707"/>
      <c r="S105" s="708"/>
      <c r="T105" s="709"/>
      <c r="U105" s="709"/>
      <c r="V105" s="709"/>
      <c r="W105" s="709"/>
      <c r="X105" s="710"/>
      <c r="Y105" s="710"/>
      <c r="Z105" s="710"/>
      <c r="AA105" s="711"/>
    </row>
    <row r="106" spans="1:27" s="712" customFormat="1" x14ac:dyDescent="0.25">
      <c r="A106" s="703"/>
      <c r="B106" s="689"/>
      <c r="C106" s="689"/>
      <c r="D106" s="704"/>
      <c r="E106" s="705"/>
      <c r="F106" s="705"/>
      <c r="G106" s="706"/>
      <c r="H106" s="706"/>
      <c r="I106" s="706"/>
      <c r="J106" s="703"/>
      <c r="K106" s="703"/>
      <c r="L106" s="703"/>
      <c r="M106" s="707"/>
      <c r="N106" s="707"/>
      <c r="O106" s="707"/>
      <c r="P106" s="707"/>
      <c r="Q106" s="707"/>
      <c r="R106" s="707"/>
      <c r="S106" s="708"/>
      <c r="T106" s="709"/>
      <c r="U106" s="709"/>
      <c r="V106" s="709"/>
      <c r="W106" s="709"/>
      <c r="X106" s="710"/>
      <c r="Y106" s="710"/>
      <c r="Z106" s="710"/>
      <c r="AA106" s="711"/>
    </row>
    <row r="107" spans="1:27" s="712" customFormat="1" x14ac:dyDescent="0.25">
      <c r="A107" s="703"/>
      <c r="B107" s="689"/>
      <c r="C107" s="689"/>
      <c r="D107" s="704"/>
      <c r="E107" s="705"/>
      <c r="F107" s="705"/>
      <c r="G107" s="706"/>
      <c r="H107" s="706"/>
      <c r="I107" s="706"/>
      <c r="J107" s="703"/>
      <c r="K107" s="703"/>
      <c r="L107" s="703"/>
      <c r="M107" s="707"/>
      <c r="N107" s="707"/>
      <c r="O107" s="707"/>
      <c r="P107" s="707"/>
      <c r="Q107" s="707"/>
      <c r="R107" s="707"/>
      <c r="S107" s="708"/>
      <c r="T107" s="709"/>
      <c r="U107" s="709"/>
      <c r="V107" s="709"/>
      <c r="W107" s="709"/>
      <c r="X107" s="710"/>
      <c r="Y107" s="710"/>
      <c r="Z107" s="710"/>
      <c r="AA107" s="711"/>
    </row>
    <row r="108" spans="1:27" s="712" customFormat="1" x14ac:dyDescent="0.25">
      <c r="A108" s="703"/>
      <c r="B108" s="689"/>
      <c r="C108" s="689"/>
      <c r="D108" s="704"/>
      <c r="E108" s="705"/>
      <c r="F108" s="705"/>
      <c r="G108" s="706"/>
      <c r="H108" s="706"/>
      <c r="I108" s="706"/>
      <c r="J108" s="703"/>
      <c r="K108" s="703"/>
      <c r="L108" s="703"/>
      <c r="M108" s="707"/>
      <c r="N108" s="707"/>
      <c r="O108" s="707"/>
      <c r="P108" s="707"/>
      <c r="Q108" s="707"/>
      <c r="R108" s="707"/>
      <c r="S108" s="708"/>
      <c r="T108" s="709"/>
      <c r="U108" s="709"/>
      <c r="V108" s="709"/>
      <c r="W108" s="709"/>
      <c r="X108" s="710"/>
      <c r="Y108" s="710"/>
      <c r="Z108" s="710"/>
      <c r="AA108" s="711"/>
    </row>
    <row r="109" spans="1:27" s="712" customFormat="1" x14ac:dyDescent="0.25">
      <c r="A109" s="703"/>
      <c r="B109" s="689"/>
      <c r="C109" s="689"/>
      <c r="D109" s="704"/>
      <c r="E109" s="705"/>
      <c r="F109" s="705"/>
      <c r="G109" s="706"/>
      <c r="H109" s="706"/>
      <c r="I109" s="706"/>
      <c r="J109" s="703"/>
      <c r="K109" s="703"/>
      <c r="L109" s="703"/>
      <c r="M109" s="707"/>
      <c r="N109" s="707"/>
      <c r="O109" s="707"/>
      <c r="P109" s="707"/>
      <c r="Q109" s="707"/>
      <c r="R109" s="707"/>
      <c r="S109" s="708"/>
      <c r="T109" s="709"/>
      <c r="U109" s="709"/>
      <c r="V109" s="709"/>
      <c r="W109" s="709"/>
      <c r="X109" s="710"/>
      <c r="Y109" s="710"/>
      <c r="Z109" s="710"/>
      <c r="AA109" s="711"/>
    </row>
    <row r="110" spans="1:27" s="712" customFormat="1" x14ac:dyDescent="0.25">
      <c r="A110" s="703"/>
      <c r="B110" s="689"/>
      <c r="C110" s="689"/>
      <c r="D110" s="704"/>
      <c r="E110" s="705"/>
      <c r="F110" s="705"/>
      <c r="G110" s="706"/>
      <c r="H110" s="706"/>
      <c r="I110" s="706"/>
      <c r="J110" s="703"/>
      <c r="K110" s="703"/>
      <c r="L110" s="703"/>
      <c r="M110" s="707"/>
      <c r="N110" s="707"/>
      <c r="O110" s="707"/>
      <c r="P110" s="707"/>
      <c r="Q110" s="707"/>
      <c r="R110" s="707"/>
      <c r="S110" s="708"/>
      <c r="T110" s="709"/>
      <c r="U110" s="709"/>
      <c r="V110" s="709"/>
      <c r="W110" s="709"/>
      <c r="X110" s="710"/>
      <c r="Y110" s="710"/>
      <c r="Z110" s="710"/>
      <c r="AA110" s="711"/>
    </row>
    <row r="111" spans="1:27" s="712" customFormat="1" x14ac:dyDescent="0.25">
      <c r="A111" s="703"/>
      <c r="B111" s="689"/>
      <c r="C111" s="689"/>
      <c r="D111" s="704"/>
      <c r="E111" s="705"/>
      <c r="F111" s="705"/>
      <c r="G111" s="706"/>
      <c r="H111" s="706"/>
      <c r="I111" s="706"/>
      <c r="J111" s="703"/>
      <c r="K111" s="703"/>
      <c r="L111" s="703"/>
      <c r="M111" s="707"/>
      <c r="N111" s="707"/>
      <c r="O111" s="707"/>
      <c r="P111" s="707"/>
      <c r="Q111" s="707"/>
      <c r="R111" s="707"/>
      <c r="S111" s="708"/>
      <c r="T111" s="709"/>
      <c r="U111" s="709"/>
      <c r="V111" s="709"/>
      <c r="W111" s="709"/>
      <c r="X111" s="710"/>
      <c r="Y111" s="710"/>
      <c r="Z111" s="710"/>
      <c r="AA111" s="711"/>
    </row>
    <row r="112" spans="1:27" s="712" customFormat="1" x14ac:dyDescent="0.25">
      <c r="A112" s="703"/>
      <c r="B112" s="689"/>
      <c r="C112" s="689"/>
      <c r="D112" s="704"/>
      <c r="E112" s="705"/>
      <c r="F112" s="705"/>
      <c r="G112" s="706"/>
      <c r="H112" s="706"/>
      <c r="I112" s="706"/>
      <c r="J112" s="703"/>
      <c r="K112" s="703"/>
      <c r="L112" s="703"/>
      <c r="M112" s="707"/>
      <c r="N112" s="707"/>
      <c r="O112" s="707"/>
      <c r="P112" s="707"/>
      <c r="Q112" s="707"/>
      <c r="R112" s="707"/>
      <c r="S112" s="708"/>
      <c r="T112" s="709"/>
      <c r="U112" s="709"/>
      <c r="V112" s="709"/>
      <c r="W112" s="709"/>
      <c r="X112" s="710"/>
      <c r="Y112" s="710"/>
      <c r="Z112" s="710"/>
      <c r="AA112" s="711"/>
    </row>
    <row r="113" spans="1:27" s="712" customFormat="1" x14ac:dyDescent="0.25">
      <c r="A113" s="703"/>
      <c r="B113" s="689"/>
      <c r="C113" s="689"/>
      <c r="D113" s="704"/>
      <c r="E113" s="705"/>
      <c r="F113" s="705"/>
      <c r="G113" s="706"/>
      <c r="H113" s="706"/>
      <c r="I113" s="706"/>
      <c r="J113" s="703"/>
      <c r="K113" s="703"/>
      <c r="L113" s="703"/>
      <c r="M113" s="707"/>
      <c r="N113" s="707"/>
      <c r="O113" s="707"/>
      <c r="P113" s="707"/>
      <c r="Q113" s="707"/>
      <c r="R113" s="707"/>
      <c r="S113" s="708"/>
      <c r="T113" s="709"/>
      <c r="U113" s="709"/>
      <c r="V113" s="709"/>
      <c r="W113" s="709"/>
      <c r="X113" s="710"/>
      <c r="Y113" s="710"/>
      <c r="Z113" s="710"/>
      <c r="AA113" s="711"/>
    </row>
    <row r="114" spans="1:27" s="712" customFormat="1" x14ac:dyDescent="0.25">
      <c r="A114" s="703"/>
      <c r="B114" s="689"/>
      <c r="C114" s="689"/>
      <c r="D114" s="704"/>
      <c r="E114" s="705"/>
      <c r="F114" s="705"/>
      <c r="G114" s="706"/>
      <c r="H114" s="706"/>
      <c r="I114" s="706"/>
      <c r="J114" s="703"/>
      <c r="K114" s="703"/>
      <c r="L114" s="703"/>
      <c r="M114" s="707"/>
      <c r="N114" s="707"/>
      <c r="O114" s="707"/>
      <c r="P114" s="707"/>
      <c r="Q114" s="707"/>
      <c r="R114" s="707"/>
      <c r="S114" s="708"/>
      <c r="T114" s="709"/>
      <c r="U114" s="709"/>
      <c r="V114" s="709"/>
      <c r="W114" s="709"/>
      <c r="X114" s="710"/>
      <c r="Y114" s="710"/>
      <c r="Z114" s="710"/>
      <c r="AA114" s="711"/>
    </row>
    <row r="115" spans="1:27" s="712" customFormat="1" x14ac:dyDescent="0.25">
      <c r="A115" s="703"/>
      <c r="B115" s="689"/>
      <c r="C115" s="689"/>
      <c r="D115" s="704"/>
      <c r="E115" s="705"/>
      <c r="F115" s="705"/>
      <c r="G115" s="706"/>
      <c r="H115" s="706"/>
      <c r="I115" s="706"/>
      <c r="J115" s="703"/>
      <c r="K115" s="703"/>
      <c r="L115" s="703"/>
      <c r="M115" s="707"/>
      <c r="N115" s="707"/>
      <c r="O115" s="707"/>
      <c r="P115" s="707"/>
      <c r="Q115" s="707"/>
      <c r="R115" s="707"/>
      <c r="S115" s="708"/>
      <c r="T115" s="709"/>
      <c r="U115" s="709"/>
      <c r="V115" s="709"/>
      <c r="W115" s="709"/>
      <c r="X115" s="710"/>
      <c r="Y115" s="710"/>
      <c r="Z115" s="710"/>
      <c r="AA115" s="711"/>
    </row>
    <row r="116" spans="1:27" s="712" customFormat="1" x14ac:dyDescent="0.25">
      <c r="A116" s="703"/>
      <c r="B116" s="689"/>
      <c r="C116" s="689"/>
      <c r="D116" s="704"/>
      <c r="E116" s="705"/>
      <c r="F116" s="705"/>
      <c r="G116" s="706"/>
      <c r="H116" s="706"/>
      <c r="I116" s="706"/>
      <c r="J116" s="703"/>
      <c r="K116" s="703"/>
      <c r="L116" s="703"/>
      <c r="M116" s="707"/>
      <c r="N116" s="707"/>
      <c r="O116" s="707"/>
      <c r="P116" s="707"/>
      <c r="Q116" s="707"/>
      <c r="R116" s="707"/>
      <c r="S116" s="708"/>
      <c r="T116" s="709"/>
      <c r="U116" s="709"/>
      <c r="V116" s="709"/>
      <c r="W116" s="709"/>
      <c r="X116" s="710"/>
      <c r="Y116" s="710"/>
      <c r="Z116" s="710"/>
      <c r="AA116" s="711"/>
    </row>
    <row r="117" spans="1:27" s="712" customFormat="1" x14ac:dyDescent="0.25">
      <c r="A117" s="703"/>
      <c r="B117" s="689"/>
      <c r="C117" s="689"/>
      <c r="D117" s="704"/>
      <c r="E117" s="705"/>
      <c r="F117" s="705"/>
      <c r="G117" s="706"/>
      <c r="H117" s="706"/>
      <c r="I117" s="706"/>
      <c r="J117" s="703"/>
      <c r="K117" s="703"/>
      <c r="L117" s="703"/>
      <c r="M117" s="707"/>
      <c r="N117" s="707"/>
      <c r="O117" s="707"/>
      <c r="P117" s="707"/>
      <c r="Q117" s="707"/>
      <c r="R117" s="707"/>
      <c r="S117" s="708"/>
      <c r="T117" s="709"/>
      <c r="U117" s="709"/>
      <c r="V117" s="709"/>
      <c r="W117" s="709"/>
      <c r="X117" s="710"/>
      <c r="Y117" s="710"/>
      <c r="Z117" s="710"/>
      <c r="AA117" s="711"/>
    </row>
    <row r="118" spans="1:27" s="712" customFormat="1" x14ac:dyDescent="0.25">
      <c r="A118" s="703"/>
      <c r="B118" s="689"/>
      <c r="C118" s="689"/>
      <c r="D118" s="704"/>
      <c r="E118" s="705"/>
      <c r="F118" s="705"/>
      <c r="G118" s="706"/>
      <c r="H118" s="706"/>
      <c r="I118" s="706"/>
      <c r="J118" s="703"/>
      <c r="K118" s="703"/>
      <c r="L118" s="703"/>
      <c r="M118" s="707"/>
      <c r="N118" s="707"/>
      <c r="O118" s="707"/>
      <c r="P118" s="707"/>
      <c r="Q118" s="707"/>
      <c r="R118" s="707"/>
      <c r="S118" s="708"/>
      <c r="T118" s="709"/>
      <c r="U118" s="709"/>
      <c r="V118" s="709"/>
      <c r="W118" s="709"/>
      <c r="X118" s="710"/>
      <c r="Y118" s="710"/>
      <c r="Z118" s="710"/>
      <c r="AA118" s="711"/>
    </row>
    <row r="119" spans="1:27" s="712" customFormat="1" x14ac:dyDescent="0.25">
      <c r="A119" s="703"/>
      <c r="B119" s="689"/>
      <c r="C119" s="689"/>
      <c r="D119" s="704"/>
      <c r="E119" s="705"/>
      <c r="F119" s="705"/>
      <c r="G119" s="706"/>
      <c r="H119" s="706"/>
      <c r="I119" s="706"/>
      <c r="J119" s="703"/>
      <c r="K119" s="703"/>
      <c r="L119" s="703"/>
      <c r="M119" s="707"/>
      <c r="N119" s="707"/>
      <c r="O119" s="707"/>
      <c r="P119" s="707"/>
      <c r="Q119" s="707"/>
      <c r="R119" s="707"/>
      <c r="S119" s="708"/>
      <c r="T119" s="709"/>
      <c r="U119" s="709"/>
      <c r="V119" s="709"/>
      <c r="W119" s="709"/>
      <c r="X119" s="710"/>
      <c r="Y119" s="710"/>
      <c r="Z119" s="710"/>
      <c r="AA119" s="711"/>
    </row>
    <row r="120" spans="1:27" s="712" customFormat="1" x14ac:dyDescent="0.25">
      <c r="A120" s="703"/>
      <c r="B120" s="689"/>
      <c r="C120" s="689"/>
      <c r="D120" s="704"/>
      <c r="E120" s="705"/>
      <c r="F120" s="705"/>
      <c r="G120" s="706"/>
      <c r="H120" s="706"/>
      <c r="I120" s="706"/>
      <c r="J120" s="703"/>
      <c r="K120" s="703"/>
      <c r="L120" s="703"/>
      <c r="M120" s="707"/>
      <c r="N120" s="707"/>
      <c r="O120" s="707"/>
      <c r="P120" s="707"/>
      <c r="Q120" s="707"/>
      <c r="R120" s="707"/>
      <c r="S120" s="708"/>
      <c r="T120" s="709"/>
      <c r="U120" s="709"/>
      <c r="V120" s="709"/>
      <c r="W120" s="709"/>
      <c r="X120" s="710"/>
      <c r="Y120" s="710"/>
      <c r="Z120" s="710"/>
      <c r="AA120" s="711"/>
    </row>
    <row r="121" spans="1:27" s="712" customFormat="1" x14ac:dyDescent="0.25">
      <c r="A121" s="703"/>
      <c r="B121" s="689"/>
      <c r="C121" s="689"/>
      <c r="D121" s="704"/>
      <c r="E121" s="705"/>
      <c r="F121" s="705"/>
      <c r="G121" s="706"/>
      <c r="H121" s="706"/>
      <c r="I121" s="706"/>
      <c r="J121" s="703"/>
      <c r="K121" s="703"/>
      <c r="L121" s="703"/>
      <c r="M121" s="707"/>
      <c r="N121" s="707"/>
      <c r="O121" s="707"/>
      <c r="P121" s="707"/>
      <c r="Q121" s="707"/>
      <c r="R121" s="707"/>
      <c r="S121" s="708"/>
      <c r="T121" s="709"/>
      <c r="U121" s="709"/>
      <c r="V121" s="709"/>
      <c r="W121" s="709"/>
      <c r="X121" s="710"/>
      <c r="Y121" s="710"/>
      <c r="Z121" s="710"/>
      <c r="AA121" s="711"/>
    </row>
    <row r="122" spans="1:27" s="712" customFormat="1" x14ac:dyDescent="0.25">
      <c r="A122" s="703"/>
      <c r="B122" s="689"/>
      <c r="C122" s="689"/>
      <c r="D122" s="704"/>
      <c r="E122" s="705"/>
      <c r="F122" s="705"/>
      <c r="G122" s="706"/>
      <c r="H122" s="706"/>
      <c r="I122" s="706"/>
      <c r="J122" s="703"/>
      <c r="K122" s="703"/>
      <c r="L122" s="703"/>
      <c r="M122" s="707"/>
      <c r="N122" s="707"/>
      <c r="O122" s="707"/>
      <c r="P122" s="707"/>
      <c r="Q122" s="707"/>
      <c r="R122" s="707"/>
      <c r="S122" s="708"/>
      <c r="T122" s="709"/>
      <c r="U122" s="709"/>
      <c r="V122" s="709"/>
      <c r="W122" s="709"/>
      <c r="X122" s="710"/>
      <c r="Y122" s="710"/>
      <c r="Z122" s="710"/>
      <c r="AA122" s="711"/>
    </row>
    <row r="123" spans="1:27" s="712" customFormat="1" x14ac:dyDescent="0.25">
      <c r="A123" s="703"/>
      <c r="B123" s="689"/>
      <c r="C123" s="689"/>
      <c r="D123" s="704"/>
      <c r="E123" s="705"/>
      <c r="F123" s="705"/>
      <c r="G123" s="706"/>
      <c r="H123" s="706"/>
      <c r="I123" s="706"/>
      <c r="J123" s="703"/>
      <c r="K123" s="703"/>
      <c r="L123" s="703"/>
      <c r="M123" s="707"/>
      <c r="N123" s="707"/>
      <c r="O123" s="707"/>
      <c r="P123" s="707"/>
      <c r="Q123" s="707"/>
      <c r="R123" s="707"/>
      <c r="S123" s="708"/>
      <c r="T123" s="709"/>
      <c r="U123" s="709"/>
      <c r="V123" s="709"/>
      <c r="W123" s="709"/>
      <c r="X123" s="710"/>
      <c r="Y123" s="710"/>
      <c r="Z123" s="710"/>
      <c r="AA123" s="711"/>
    </row>
    <row r="124" spans="1:27" s="712" customFormat="1" x14ac:dyDescent="0.25">
      <c r="A124" s="703"/>
      <c r="B124" s="689"/>
      <c r="C124" s="689"/>
      <c r="D124" s="704"/>
      <c r="E124" s="705"/>
      <c r="F124" s="705"/>
      <c r="G124" s="706"/>
      <c r="H124" s="706"/>
      <c r="I124" s="706"/>
      <c r="J124" s="703"/>
      <c r="K124" s="703"/>
      <c r="L124" s="703"/>
      <c r="M124" s="707"/>
      <c r="N124" s="707"/>
      <c r="O124" s="707"/>
      <c r="P124" s="707"/>
      <c r="Q124" s="707"/>
      <c r="R124" s="707"/>
      <c r="S124" s="708"/>
      <c r="T124" s="709"/>
      <c r="U124" s="709"/>
      <c r="V124" s="709"/>
      <c r="W124" s="709"/>
      <c r="X124" s="710"/>
      <c r="Y124" s="710"/>
      <c r="Z124" s="710"/>
      <c r="AA124" s="711"/>
    </row>
    <row r="125" spans="1:27" s="712" customFormat="1" x14ac:dyDescent="0.25">
      <c r="A125" s="703"/>
      <c r="B125" s="689"/>
      <c r="C125" s="689"/>
      <c r="D125" s="704"/>
      <c r="E125" s="705"/>
      <c r="F125" s="705"/>
      <c r="G125" s="706"/>
      <c r="H125" s="706"/>
      <c r="I125" s="706"/>
      <c r="J125" s="703"/>
      <c r="K125" s="703"/>
      <c r="L125" s="703"/>
      <c r="M125" s="707"/>
      <c r="N125" s="707"/>
      <c r="O125" s="707"/>
      <c r="P125" s="707"/>
      <c r="Q125" s="707"/>
      <c r="R125" s="707"/>
      <c r="S125" s="708"/>
      <c r="T125" s="709"/>
      <c r="U125" s="709"/>
      <c r="V125" s="709"/>
      <c r="W125" s="709"/>
      <c r="X125" s="710"/>
      <c r="Y125" s="710"/>
      <c r="Z125" s="710"/>
      <c r="AA125" s="711"/>
    </row>
    <row r="126" spans="1:27" s="712" customFormat="1" x14ac:dyDescent="0.25">
      <c r="A126" s="703"/>
      <c r="B126" s="689"/>
      <c r="C126" s="689"/>
      <c r="D126" s="704"/>
      <c r="E126" s="705"/>
      <c r="F126" s="705"/>
      <c r="G126" s="706"/>
      <c r="H126" s="706"/>
      <c r="I126" s="706"/>
      <c r="J126" s="703"/>
      <c r="K126" s="703"/>
      <c r="L126" s="703"/>
      <c r="M126" s="707"/>
      <c r="N126" s="707"/>
      <c r="O126" s="707"/>
      <c r="P126" s="707"/>
      <c r="Q126" s="707"/>
      <c r="R126" s="707"/>
      <c r="S126" s="708"/>
      <c r="T126" s="709"/>
      <c r="U126" s="709"/>
      <c r="V126" s="709"/>
      <c r="W126" s="709"/>
      <c r="X126" s="710"/>
      <c r="Y126" s="710"/>
      <c r="Z126" s="710"/>
      <c r="AA126" s="711"/>
    </row>
    <row r="127" spans="1:27" s="712" customFormat="1" x14ac:dyDescent="0.25">
      <c r="A127" s="703"/>
      <c r="B127" s="689"/>
      <c r="C127" s="689"/>
      <c r="D127" s="704"/>
      <c r="E127" s="705"/>
      <c r="F127" s="705"/>
      <c r="G127" s="706"/>
      <c r="H127" s="706"/>
      <c r="I127" s="706"/>
      <c r="J127" s="703"/>
      <c r="K127" s="703"/>
      <c r="L127" s="703"/>
      <c r="M127" s="707"/>
      <c r="N127" s="707"/>
      <c r="O127" s="707"/>
      <c r="P127" s="707"/>
      <c r="Q127" s="707"/>
      <c r="R127" s="707"/>
      <c r="S127" s="708"/>
      <c r="T127" s="709"/>
      <c r="U127" s="709"/>
      <c r="V127" s="709"/>
      <c r="W127" s="709"/>
      <c r="X127" s="710"/>
      <c r="Y127" s="710"/>
      <c r="Z127" s="710"/>
      <c r="AA127" s="711"/>
    </row>
    <row r="128" spans="1:27" s="712" customFormat="1" x14ac:dyDescent="0.25">
      <c r="A128" s="703"/>
      <c r="B128" s="689"/>
      <c r="C128" s="689"/>
      <c r="D128" s="704"/>
      <c r="E128" s="705"/>
      <c r="F128" s="705"/>
      <c r="G128" s="706"/>
      <c r="H128" s="706"/>
      <c r="I128" s="706"/>
      <c r="J128" s="703"/>
      <c r="K128" s="703"/>
      <c r="L128" s="703"/>
      <c r="M128" s="707"/>
      <c r="N128" s="707"/>
      <c r="O128" s="707"/>
      <c r="P128" s="707"/>
      <c r="Q128" s="707"/>
      <c r="R128" s="707"/>
      <c r="S128" s="708"/>
      <c r="T128" s="709"/>
      <c r="U128" s="709"/>
      <c r="V128" s="709"/>
      <c r="W128" s="709"/>
      <c r="X128" s="710"/>
      <c r="Y128" s="710"/>
      <c r="Z128" s="710"/>
      <c r="AA128" s="711"/>
    </row>
    <row r="129" spans="1:27" s="712" customFormat="1" x14ac:dyDescent="0.25">
      <c r="A129" s="703"/>
      <c r="B129" s="689"/>
      <c r="C129" s="689"/>
      <c r="D129" s="704"/>
      <c r="E129" s="705"/>
      <c r="F129" s="705"/>
      <c r="G129" s="706"/>
      <c r="H129" s="706"/>
      <c r="I129" s="706"/>
      <c r="J129" s="703"/>
      <c r="K129" s="703"/>
      <c r="L129" s="703"/>
      <c r="M129" s="707"/>
      <c r="N129" s="707"/>
      <c r="O129" s="707"/>
      <c r="P129" s="707"/>
      <c r="Q129" s="707"/>
      <c r="R129" s="707"/>
      <c r="S129" s="708"/>
      <c r="T129" s="709"/>
      <c r="U129" s="709"/>
      <c r="V129" s="709"/>
      <c r="W129" s="709"/>
      <c r="X129" s="710"/>
      <c r="Y129" s="710"/>
      <c r="Z129" s="710"/>
      <c r="AA129" s="711"/>
    </row>
    <row r="130" spans="1:27" s="712" customFormat="1" x14ac:dyDescent="0.25">
      <c r="A130" s="703"/>
      <c r="B130" s="689"/>
      <c r="C130" s="689"/>
      <c r="D130" s="704"/>
      <c r="E130" s="705"/>
      <c r="F130" s="705"/>
      <c r="G130" s="706"/>
      <c r="H130" s="706"/>
      <c r="I130" s="706"/>
      <c r="J130" s="703"/>
      <c r="K130" s="703"/>
      <c r="L130" s="703"/>
      <c r="M130" s="707"/>
      <c r="N130" s="707"/>
      <c r="O130" s="707"/>
      <c r="P130" s="707"/>
      <c r="Q130" s="707"/>
      <c r="R130" s="707"/>
      <c r="S130" s="708"/>
      <c r="T130" s="709"/>
      <c r="U130" s="709"/>
      <c r="V130" s="709"/>
      <c r="W130" s="709"/>
      <c r="X130" s="710"/>
      <c r="Y130" s="710"/>
      <c r="Z130" s="710"/>
      <c r="AA130" s="711"/>
    </row>
    <row r="131" spans="1:27" s="712" customFormat="1" x14ac:dyDescent="0.25">
      <c r="A131" s="703"/>
      <c r="B131" s="689"/>
      <c r="C131" s="689"/>
      <c r="D131" s="704"/>
      <c r="E131" s="705"/>
      <c r="F131" s="705"/>
      <c r="G131" s="706"/>
      <c r="H131" s="706"/>
      <c r="I131" s="706"/>
      <c r="J131" s="703"/>
      <c r="K131" s="703"/>
      <c r="L131" s="703"/>
      <c r="M131" s="707"/>
      <c r="N131" s="707"/>
      <c r="O131" s="707"/>
      <c r="P131" s="707"/>
      <c r="Q131" s="707"/>
      <c r="R131" s="707"/>
      <c r="S131" s="708"/>
      <c r="T131" s="709"/>
      <c r="U131" s="709"/>
      <c r="V131" s="709"/>
      <c r="W131" s="709"/>
      <c r="X131" s="710"/>
      <c r="Y131" s="710"/>
      <c r="Z131" s="710"/>
      <c r="AA131" s="711"/>
    </row>
    <row r="132" spans="1:27" s="712" customFormat="1" x14ac:dyDescent="0.25">
      <c r="A132" s="703"/>
      <c r="B132" s="689"/>
      <c r="C132" s="689"/>
      <c r="D132" s="704"/>
      <c r="E132" s="705"/>
      <c r="F132" s="705"/>
      <c r="G132" s="706"/>
      <c r="H132" s="706"/>
      <c r="I132" s="706"/>
      <c r="J132" s="703"/>
      <c r="K132" s="703"/>
      <c r="L132" s="703"/>
      <c r="M132" s="707"/>
      <c r="N132" s="707"/>
      <c r="O132" s="707"/>
      <c r="P132" s="707"/>
      <c r="Q132" s="707"/>
      <c r="R132" s="707"/>
      <c r="S132" s="708"/>
      <c r="T132" s="709"/>
      <c r="U132" s="709"/>
      <c r="V132" s="709"/>
      <c r="W132" s="709"/>
      <c r="X132" s="710"/>
      <c r="Y132" s="710"/>
      <c r="Z132" s="710"/>
      <c r="AA132" s="711"/>
    </row>
    <row r="133" spans="1:27" s="712" customFormat="1" x14ac:dyDescent="0.25">
      <c r="A133" s="703"/>
      <c r="B133" s="689"/>
      <c r="C133" s="689"/>
      <c r="D133" s="704"/>
      <c r="E133" s="705"/>
      <c r="F133" s="705"/>
      <c r="G133" s="706"/>
      <c r="H133" s="706"/>
      <c r="I133" s="706"/>
      <c r="J133" s="703"/>
      <c r="K133" s="703"/>
      <c r="L133" s="703"/>
      <c r="M133" s="707"/>
      <c r="N133" s="707"/>
      <c r="O133" s="707"/>
      <c r="P133" s="707"/>
      <c r="Q133" s="707"/>
      <c r="R133" s="707"/>
      <c r="S133" s="708"/>
      <c r="T133" s="709"/>
      <c r="U133" s="709"/>
      <c r="V133" s="709"/>
      <c r="W133" s="709"/>
      <c r="X133" s="710"/>
      <c r="Y133" s="710"/>
      <c r="Z133" s="710"/>
      <c r="AA133" s="711"/>
    </row>
    <row r="134" spans="1:27" s="712" customFormat="1" x14ac:dyDescent="0.25">
      <c r="A134" s="703"/>
      <c r="B134" s="689"/>
      <c r="C134" s="689"/>
      <c r="D134" s="704"/>
      <c r="E134" s="705"/>
      <c r="F134" s="705"/>
      <c r="G134" s="706"/>
      <c r="H134" s="706"/>
      <c r="I134" s="706"/>
      <c r="J134" s="703"/>
      <c r="K134" s="703"/>
      <c r="L134" s="703"/>
      <c r="M134" s="707"/>
      <c r="N134" s="707"/>
      <c r="O134" s="707"/>
      <c r="P134" s="707"/>
      <c r="Q134" s="707"/>
      <c r="R134" s="707"/>
      <c r="S134" s="708"/>
      <c r="T134" s="709"/>
      <c r="U134" s="709"/>
      <c r="V134" s="709"/>
      <c r="W134" s="709"/>
      <c r="X134" s="710"/>
      <c r="Y134" s="710"/>
      <c r="Z134" s="710"/>
      <c r="AA134" s="711"/>
    </row>
    <row r="135" spans="1:27" s="712" customFormat="1" x14ac:dyDescent="0.25">
      <c r="A135" s="703"/>
      <c r="B135" s="689"/>
      <c r="C135" s="689"/>
      <c r="D135" s="704"/>
      <c r="E135" s="705"/>
      <c r="F135" s="705"/>
      <c r="G135" s="706"/>
      <c r="H135" s="706"/>
      <c r="I135" s="706"/>
      <c r="J135" s="703"/>
      <c r="K135" s="703"/>
      <c r="L135" s="703"/>
      <c r="M135" s="707"/>
      <c r="N135" s="707"/>
      <c r="O135" s="707"/>
      <c r="P135" s="707"/>
      <c r="Q135" s="707"/>
      <c r="R135" s="707"/>
      <c r="S135" s="708"/>
      <c r="T135" s="709"/>
      <c r="U135" s="709"/>
      <c r="V135" s="709"/>
      <c r="W135" s="709"/>
      <c r="X135" s="710"/>
      <c r="Y135" s="710"/>
      <c r="Z135" s="710"/>
      <c r="AA135" s="711"/>
    </row>
    <row r="136" spans="1:27" s="712" customFormat="1" x14ac:dyDescent="0.25">
      <c r="A136" s="703"/>
      <c r="B136" s="689"/>
      <c r="C136" s="689"/>
      <c r="D136" s="704"/>
      <c r="E136" s="705"/>
      <c r="F136" s="705"/>
      <c r="G136" s="706"/>
      <c r="H136" s="706"/>
      <c r="I136" s="706"/>
      <c r="J136" s="703"/>
      <c r="K136" s="703"/>
      <c r="L136" s="703"/>
      <c r="M136" s="707"/>
      <c r="N136" s="707"/>
      <c r="O136" s="707"/>
      <c r="P136" s="707"/>
      <c r="Q136" s="707"/>
      <c r="R136" s="707"/>
      <c r="S136" s="708"/>
      <c r="T136" s="709"/>
      <c r="U136" s="709"/>
      <c r="V136" s="709"/>
      <c r="W136" s="709"/>
      <c r="X136" s="710"/>
      <c r="Y136" s="710"/>
      <c r="Z136" s="710"/>
      <c r="AA136" s="711"/>
    </row>
    <row r="137" spans="1:27" s="712" customFormat="1" x14ac:dyDescent="0.25">
      <c r="A137" s="703"/>
      <c r="B137" s="689"/>
      <c r="C137" s="689"/>
      <c r="D137" s="704"/>
      <c r="E137" s="705"/>
      <c r="F137" s="705"/>
      <c r="G137" s="706"/>
      <c r="H137" s="706"/>
      <c r="I137" s="706"/>
      <c r="J137" s="703"/>
      <c r="K137" s="703"/>
      <c r="L137" s="703"/>
      <c r="M137" s="707"/>
      <c r="N137" s="707"/>
      <c r="O137" s="707"/>
      <c r="P137" s="707"/>
      <c r="Q137" s="707"/>
      <c r="R137" s="707"/>
      <c r="S137" s="708"/>
      <c r="T137" s="709"/>
      <c r="U137" s="709"/>
      <c r="V137" s="709"/>
      <c r="W137" s="709"/>
      <c r="X137" s="710"/>
      <c r="Y137" s="710"/>
      <c r="Z137" s="710"/>
      <c r="AA137" s="711"/>
    </row>
    <row r="138" spans="1:27" s="712" customFormat="1" x14ac:dyDescent="0.25">
      <c r="A138" s="703"/>
      <c r="B138" s="689"/>
      <c r="C138" s="689"/>
      <c r="D138" s="704"/>
      <c r="E138" s="705"/>
      <c r="F138" s="705"/>
      <c r="G138" s="706"/>
      <c r="H138" s="706"/>
      <c r="I138" s="706"/>
      <c r="J138" s="703"/>
      <c r="K138" s="703"/>
      <c r="L138" s="703"/>
      <c r="M138" s="707"/>
      <c r="N138" s="707"/>
      <c r="O138" s="707"/>
      <c r="P138" s="707"/>
      <c r="Q138" s="707"/>
      <c r="R138" s="707"/>
      <c r="S138" s="708"/>
      <c r="T138" s="709"/>
      <c r="U138" s="709"/>
      <c r="V138" s="709"/>
      <c r="W138" s="709"/>
      <c r="X138" s="710"/>
      <c r="Y138" s="710"/>
      <c r="Z138" s="710"/>
      <c r="AA138" s="711"/>
    </row>
    <row r="139" spans="1:27" s="712" customFormat="1" x14ac:dyDescent="0.25">
      <c r="A139" s="703"/>
      <c r="B139" s="689"/>
      <c r="C139" s="689"/>
      <c r="D139" s="704"/>
      <c r="E139" s="705"/>
      <c r="F139" s="705"/>
      <c r="G139" s="706"/>
      <c r="H139" s="706"/>
      <c r="I139" s="706"/>
      <c r="J139" s="703"/>
      <c r="K139" s="703"/>
      <c r="L139" s="703"/>
      <c r="M139" s="707"/>
      <c r="N139" s="707"/>
      <c r="O139" s="707"/>
      <c r="P139" s="707"/>
      <c r="Q139" s="707"/>
      <c r="R139" s="707"/>
      <c r="S139" s="708"/>
      <c r="T139" s="709"/>
      <c r="U139" s="709"/>
      <c r="V139" s="709"/>
      <c r="W139" s="709"/>
      <c r="X139" s="710"/>
      <c r="Y139" s="710"/>
      <c r="Z139" s="710"/>
      <c r="AA139" s="711"/>
    </row>
    <row r="140" spans="1:27" s="712" customFormat="1" x14ac:dyDescent="0.25">
      <c r="A140" s="703"/>
      <c r="B140" s="689"/>
      <c r="C140" s="689"/>
      <c r="D140" s="704"/>
      <c r="E140" s="705"/>
      <c r="F140" s="705"/>
      <c r="G140" s="706"/>
      <c r="H140" s="706"/>
      <c r="I140" s="706"/>
      <c r="J140" s="703"/>
      <c r="K140" s="703"/>
      <c r="L140" s="703"/>
      <c r="M140" s="707"/>
      <c r="N140" s="707"/>
      <c r="O140" s="707"/>
      <c r="P140" s="707"/>
      <c r="Q140" s="707"/>
      <c r="R140" s="707"/>
      <c r="S140" s="708"/>
      <c r="T140" s="709"/>
      <c r="U140" s="709"/>
      <c r="V140" s="709"/>
      <c r="W140" s="709"/>
      <c r="X140" s="710"/>
      <c r="Y140" s="710"/>
      <c r="Z140" s="710"/>
      <c r="AA140" s="711"/>
    </row>
    <row r="141" spans="1:27" s="712" customFormat="1" x14ac:dyDescent="0.25">
      <c r="A141" s="703"/>
      <c r="B141" s="689"/>
      <c r="C141" s="689"/>
      <c r="D141" s="704"/>
      <c r="E141" s="705"/>
      <c r="F141" s="705"/>
      <c r="G141" s="706"/>
      <c r="H141" s="706"/>
      <c r="I141" s="706"/>
      <c r="J141" s="703"/>
      <c r="K141" s="703"/>
      <c r="L141" s="703"/>
      <c r="M141" s="707"/>
      <c r="N141" s="707"/>
      <c r="O141" s="707"/>
      <c r="P141" s="707"/>
      <c r="Q141" s="707"/>
      <c r="R141" s="707"/>
      <c r="S141" s="708"/>
      <c r="T141" s="709"/>
      <c r="U141" s="709"/>
      <c r="V141" s="709"/>
      <c r="W141" s="709"/>
      <c r="X141" s="710"/>
      <c r="Y141" s="710"/>
      <c r="Z141" s="710"/>
      <c r="AA141" s="711"/>
    </row>
    <row r="142" spans="1:27" s="712" customFormat="1" x14ac:dyDescent="0.25">
      <c r="A142" s="703"/>
      <c r="B142" s="689"/>
      <c r="C142" s="689"/>
      <c r="D142" s="704"/>
      <c r="E142" s="705"/>
      <c r="F142" s="705"/>
      <c r="G142" s="706"/>
      <c r="H142" s="706"/>
      <c r="I142" s="706"/>
      <c r="J142" s="703"/>
      <c r="K142" s="703"/>
      <c r="L142" s="703"/>
      <c r="M142" s="707"/>
      <c r="N142" s="707"/>
      <c r="O142" s="707"/>
      <c r="P142" s="707"/>
      <c r="Q142" s="707"/>
      <c r="R142" s="707"/>
      <c r="S142" s="708"/>
      <c r="T142" s="709"/>
      <c r="U142" s="709"/>
      <c r="V142" s="709"/>
      <c r="W142" s="709"/>
      <c r="X142" s="710"/>
      <c r="Y142" s="710"/>
      <c r="Z142" s="710"/>
      <c r="AA142" s="711"/>
    </row>
    <row r="143" spans="1:27" s="712" customFormat="1" x14ac:dyDescent="0.25">
      <c r="A143" s="703"/>
      <c r="B143" s="689"/>
      <c r="C143" s="689"/>
      <c r="D143" s="704"/>
      <c r="E143" s="705"/>
      <c r="F143" s="705"/>
      <c r="G143" s="706"/>
      <c r="H143" s="706"/>
      <c r="I143" s="706"/>
      <c r="J143" s="703"/>
      <c r="K143" s="703"/>
      <c r="L143" s="703"/>
      <c r="M143" s="707"/>
      <c r="N143" s="707"/>
      <c r="O143" s="707"/>
      <c r="P143" s="707"/>
      <c r="Q143" s="707"/>
      <c r="R143" s="707"/>
      <c r="S143" s="708"/>
      <c r="T143" s="709"/>
      <c r="U143" s="709"/>
      <c r="V143" s="709"/>
      <c r="W143" s="709"/>
      <c r="X143" s="710"/>
      <c r="Y143" s="710"/>
      <c r="Z143" s="710"/>
      <c r="AA143" s="711"/>
    </row>
    <row r="144" spans="1:27" s="712" customFormat="1" x14ac:dyDescent="0.25">
      <c r="A144" s="703"/>
      <c r="B144" s="689"/>
      <c r="C144" s="689"/>
      <c r="D144" s="704"/>
      <c r="E144" s="705"/>
      <c r="F144" s="705"/>
      <c r="G144" s="706"/>
      <c r="H144" s="706"/>
      <c r="I144" s="706"/>
      <c r="J144" s="703"/>
      <c r="K144" s="703"/>
      <c r="L144" s="703"/>
      <c r="M144" s="707"/>
      <c r="N144" s="707"/>
      <c r="O144" s="707"/>
      <c r="P144" s="707"/>
      <c r="Q144" s="707"/>
      <c r="R144" s="707"/>
      <c r="S144" s="708"/>
      <c r="T144" s="709"/>
      <c r="U144" s="709"/>
      <c r="V144" s="709"/>
      <c r="W144" s="709"/>
      <c r="X144" s="710"/>
      <c r="Y144" s="710"/>
      <c r="Z144" s="710"/>
      <c r="AA144" s="711"/>
    </row>
    <row r="145" spans="1:27" s="712" customFormat="1" x14ac:dyDescent="0.25">
      <c r="A145" s="703"/>
      <c r="B145" s="689"/>
      <c r="C145" s="689"/>
      <c r="D145" s="704"/>
      <c r="E145" s="705"/>
      <c r="F145" s="705"/>
      <c r="G145" s="706"/>
      <c r="H145" s="706"/>
      <c r="I145" s="706"/>
      <c r="J145" s="703"/>
      <c r="K145" s="703"/>
      <c r="L145" s="703"/>
      <c r="M145" s="707"/>
      <c r="N145" s="707"/>
      <c r="O145" s="707"/>
      <c r="P145" s="707"/>
      <c r="Q145" s="707"/>
      <c r="R145" s="707"/>
      <c r="S145" s="708"/>
      <c r="T145" s="709"/>
      <c r="U145" s="709"/>
      <c r="V145" s="709"/>
      <c r="W145" s="709"/>
      <c r="X145" s="710"/>
      <c r="Y145" s="710"/>
      <c r="Z145" s="710"/>
      <c r="AA145" s="711"/>
    </row>
    <row r="146" spans="1:27" s="712" customFormat="1" x14ac:dyDescent="0.25">
      <c r="A146" s="703"/>
      <c r="B146" s="689"/>
      <c r="C146" s="689"/>
      <c r="D146" s="704"/>
      <c r="E146" s="705"/>
      <c r="F146" s="705"/>
      <c r="G146" s="706"/>
      <c r="H146" s="706"/>
      <c r="I146" s="706"/>
      <c r="J146" s="703"/>
      <c r="K146" s="703"/>
      <c r="L146" s="703"/>
      <c r="M146" s="707"/>
      <c r="N146" s="707"/>
      <c r="O146" s="707"/>
      <c r="P146" s="707"/>
      <c r="Q146" s="707"/>
      <c r="R146" s="707"/>
      <c r="S146" s="708"/>
      <c r="T146" s="709"/>
      <c r="U146" s="709"/>
      <c r="V146" s="709"/>
      <c r="W146" s="709"/>
      <c r="X146" s="710"/>
      <c r="Y146" s="710"/>
      <c r="Z146" s="710"/>
      <c r="AA146" s="711"/>
    </row>
    <row r="147" spans="1:27" s="712" customFormat="1" x14ac:dyDescent="0.25">
      <c r="A147" s="703"/>
      <c r="B147" s="689"/>
      <c r="C147" s="689"/>
      <c r="D147" s="704"/>
      <c r="E147" s="705"/>
      <c r="F147" s="705"/>
      <c r="G147" s="706"/>
      <c r="H147" s="706"/>
      <c r="I147" s="706"/>
      <c r="J147" s="703"/>
      <c r="K147" s="703"/>
      <c r="L147" s="703"/>
      <c r="M147" s="707"/>
      <c r="N147" s="707"/>
      <c r="O147" s="707"/>
      <c r="P147" s="707"/>
      <c r="Q147" s="707"/>
      <c r="R147" s="707"/>
      <c r="S147" s="708"/>
      <c r="T147" s="709"/>
      <c r="U147" s="709"/>
      <c r="V147" s="709"/>
      <c r="W147" s="709"/>
      <c r="X147" s="710"/>
      <c r="Y147" s="710"/>
      <c r="Z147" s="710"/>
      <c r="AA147" s="711"/>
    </row>
    <row r="148" spans="1:27" s="712" customFormat="1" x14ac:dyDescent="0.25">
      <c r="A148" s="703"/>
      <c r="B148" s="689"/>
      <c r="C148" s="689"/>
      <c r="D148" s="704"/>
      <c r="E148" s="705"/>
      <c r="F148" s="705"/>
      <c r="G148" s="706"/>
      <c r="H148" s="706"/>
      <c r="I148" s="706"/>
      <c r="J148" s="703"/>
      <c r="K148" s="703"/>
      <c r="L148" s="703"/>
      <c r="M148" s="707"/>
      <c r="N148" s="707"/>
      <c r="O148" s="707"/>
      <c r="P148" s="707"/>
      <c r="Q148" s="707"/>
      <c r="R148" s="707"/>
      <c r="S148" s="708"/>
      <c r="T148" s="709"/>
      <c r="U148" s="709"/>
      <c r="V148" s="709"/>
      <c r="W148" s="709"/>
      <c r="X148" s="710"/>
      <c r="Y148" s="710"/>
      <c r="Z148" s="710"/>
      <c r="AA148" s="711"/>
    </row>
    <row r="149" spans="1:27" s="712" customFormat="1" x14ac:dyDescent="0.25">
      <c r="A149" s="703"/>
      <c r="B149" s="689"/>
      <c r="C149" s="689"/>
      <c r="D149" s="704"/>
      <c r="E149" s="705"/>
      <c r="F149" s="705"/>
      <c r="G149" s="706"/>
      <c r="H149" s="706"/>
      <c r="I149" s="706"/>
      <c r="J149" s="703"/>
      <c r="K149" s="703"/>
      <c r="L149" s="703"/>
      <c r="M149" s="707"/>
      <c r="N149" s="707"/>
      <c r="O149" s="707"/>
      <c r="P149" s="707"/>
      <c r="Q149" s="707"/>
      <c r="R149" s="707"/>
      <c r="S149" s="708"/>
      <c r="T149" s="709"/>
      <c r="U149" s="709"/>
      <c r="V149" s="709"/>
      <c r="W149" s="709"/>
      <c r="X149" s="710"/>
      <c r="Y149" s="710"/>
      <c r="Z149" s="710"/>
      <c r="AA149" s="711"/>
    </row>
    <row r="150" spans="1:27" s="712" customFormat="1" x14ac:dyDescent="0.25">
      <c r="A150" s="703"/>
      <c r="B150" s="689"/>
      <c r="C150" s="689"/>
      <c r="D150" s="704"/>
      <c r="E150" s="705"/>
      <c r="F150" s="705"/>
      <c r="G150" s="706"/>
      <c r="H150" s="706"/>
      <c r="I150" s="706"/>
      <c r="J150" s="703"/>
      <c r="K150" s="703"/>
      <c r="L150" s="703"/>
      <c r="M150" s="707"/>
      <c r="N150" s="707"/>
      <c r="O150" s="707"/>
      <c r="P150" s="707"/>
      <c r="Q150" s="707"/>
      <c r="R150" s="707"/>
      <c r="S150" s="708"/>
      <c r="T150" s="709"/>
      <c r="U150" s="709"/>
      <c r="V150" s="709"/>
      <c r="W150" s="709"/>
      <c r="X150" s="710"/>
      <c r="Y150" s="710"/>
      <c r="Z150" s="710"/>
      <c r="AA150" s="711"/>
    </row>
    <row r="151" spans="1:27" s="712" customFormat="1" x14ac:dyDescent="0.25">
      <c r="A151" s="703"/>
      <c r="B151" s="689"/>
      <c r="C151" s="689"/>
      <c r="D151" s="704"/>
      <c r="E151" s="705"/>
      <c r="F151" s="705"/>
      <c r="G151" s="706"/>
      <c r="H151" s="706"/>
      <c r="I151" s="706"/>
      <c r="J151" s="703"/>
      <c r="K151" s="703"/>
      <c r="L151" s="703"/>
      <c r="M151" s="707"/>
      <c r="N151" s="707"/>
      <c r="O151" s="707"/>
      <c r="P151" s="707"/>
      <c r="Q151" s="707"/>
      <c r="R151" s="707"/>
      <c r="S151" s="708"/>
      <c r="T151" s="709"/>
      <c r="U151" s="709"/>
      <c r="V151" s="709"/>
      <c r="W151" s="709"/>
      <c r="X151" s="710"/>
      <c r="Y151" s="710"/>
      <c r="Z151" s="710"/>
      <c r="AA151" s="711"/>
    </row>
    <row r="152" spans="1:27" s="712" customFormat="1" x14ac:dyDescent="0.25">
      <c r="A152" s="703"/>
      <c r="B152" s="689"/>
      <c r="C152" s="689"/>
      <c r="D152" s="704"/>
      <c r="E152" s="705"/>
      <c r="F152" s="705"/>
      <c r="G152" s="706"/>
      <c r="H152" s="706"/>
      <c r="I152" s="706"/>
      <c r="J152" s="703"/>
      <c r="K152" s="703"/>
      <c r="L152" s="703"/>
      <c r="M152" s="707"/>
      <c r="N152" s="707"/>
      <c r="O152" s="707"/>
      <c r="P152" s="707"/>
      <c r="Q152" s="707"/>
      <c r="R152" s="707"/>
      <c r="S152" s="708"/>
      <c r="T152" s="709"/>
      <c r="U152" s="709"/>
      <c r="V152" s="709"/>
      <c r="W152" s="709"/>
      <c r="X152" s="710"/>
      <c r="Y152" s="710"/>
      <c r="Z152" s="710"/>
      <c r="AA152" s="711"/>
    </row>
    <row r="153" spans="1:27" s="712" customFormat="1" x14ac:dyDescent="0.25">
      <c r="A153" s="703"/>
      <c r="B153" s="689"/>
      <c r="C153" s="689"/>
      <c r="D153" s="704"/>
      <c r="E153" s="705"/>
      <c r="F153" s="705"/>
      <c r="G153" s="706"/>
      <c r="H153" s="706"/>
      <c r="I153" s="706"/>
      <c r="J153" s="703"/>
      <c r="K153" s="703"/>
      <c r="L153" s="703"/>
      <c r="M153" s="707"/>
      <c r="N153" s="707"/>
      <c r="O153" s="707"/>
      <c r="P153" s="707"/>
      <c r="Q153" s="707"/>
      <c r="R153" s="707"/>
      <c r="S153" s="708"/>
      <c r="T153" s="709"/>
      <c r="U153" s="709"/>
      <c r="V153" s="709"/>
      <c r="W153" s="709"/>
      <c r="X153" s="710"/>
      <c r="Y153" s="710"/>
      <c r="Z153" s="710"/>
      <c r="AA153" s="711"/>
    </row>
    <row r="154" spans="1:27" s="712" customFormat="1" x14ac:dyDescent="0.25">
      <c r="A154" s="703"/>
      <c r="B154" s="689"/>
      <c r="C154" s="689"/>
      <c r="D154" s="704"/>
      <c r="E154" s="705"/>
      <c r="F154" s="705"/>
      <c r="G154" s="706"/>
      <c r="H154" s="706"/>
      <c r="I154" s="706"/>
      <c r="J154" s="703"/>
      <c r="K154" s="703"/>
      <c r="L154" s="703"/>
      <c r="M154" s="707"/>
      <c r="N154" s="707"/>
      <c r="O154" s="707"/>
      <c r="P154" s="707"/>
      <c r="Q154" s="707"/>
      <c r="R154" s="707"/>
      <c r="S154" s="708"/>
      <c r="T154" s="709"/>
      <c r="U154" s="709"/>
      <c r="V154" s="709"/>
      <c r="W154" s="709"/>
      <c r="X154" s="710"/>
      <c r="Y154" s="710"/>
      <c r="Z154" s="710"/>
      <c r="AA154" s="711"/>
    </row>
    <row r="155" spans="1:27" s="712" customFormat="1" x14ac:dyDescent="0.25">
      <c r="A155" s="703"/>
      <c r="B155" s="689"/>
      <c r="C155" s="689"/>
      <c r="D155" s="704"/>
      <c r="E155" s="705"/>
      <c r="F155" s="705"/>
      <c r="G155" s="706"/>
      <c r="H155" s="706"/>
      <c r="I155" s="706"/>
      <c r="J155" s="703"/>
      <c r="K155" s="703"/>
      <c r="L155" s="703"/>
      <c r="M155" s="707"/>
      <c r="N155" s="707"/>
      <c r="O155" s="707"/>
      <c r="P155" s="707"/>
      <c r="Q155" s="707"/>
      <c r="R155" s="707"/>
      <c r="S155" s="708"/>
      <c r="T155" s="709"/>
      <c r="U155" s="709"/>
      <c r="V155" s="709"/>
      <c r="W155" s="709"/>
      <c r="X155" s="710"/>
      <c r="Y155" s="710"/>
      <c r="Z155" s="710"/>
      <c r="AA155" s="711"/>
    </row>
    <row r="156" spans="1:27" s="712" customFormat="1" x14ac:dyDescent="0.25">
      <c r="A156" s="703"/>
      <c r="B156" s="689"/>
      <c r="C156" s="689"/>
      <c r="D156" s="704"/>
      <c r="E156" s="705"/>
      <c r="F156" s="705"/>
      <c r="G156" s="706"/>
      <c r="H156" s="706"/>
      <c r="I156" s="706"/>
      <c r="J156" s="703"/>
      <c r="K156" s="703"/>
      <c r="L156" s="703"/>
      <c r="M156" s="707"/>
      <c r="N156" s="707"/>
      <c r="O156" s="707"/>
      <c r="P156" s="707"/>
      <c r="Q156" s="707"/>
      <c r="R156" s="707"/>
      <c r="S156" s="708"/>
      <c r="T156" s="709"/>
      <c r="U156" s="709"/>
      <c r="V156" s="709"/>
      <c r="W156" s="709"/>
      <c r="X156" s="710"/>
      <c r="Y156" s="710"/>
      <c r="Z156" s="710"/>
      <c r="AA156" s="711"/>
    </row>
    <row r="157" spans="1:27" s="712" customFormat="1" x14ac:dyDescent="0.25">
      <c r="A157" s="703"/>
      <c r="B157" s="689"/>
      <c r="C157" s="689"/>
      <c r="D157" s="704"/>
      <c r="E157" s="705"/>
      <c r="F157" s="705"/>
      <c r="G157" s="706"/>
      <c r="H157" s="706"/>
      <c r="I157" s="706"/>
      <c r="J157" s="703"/>
      <c r="K157" s="703"/>
      <c r="L157" s="703"/>
      <c r="M157" s="707"/>
      <c r="N157" s="707"/>
      <c r="O157" s="707"/>
      <c r="P157" s="707"/>
      <c r="Q157" s="707"/>
      <c r="R157" s="707"/>
      <c r="S157" s="708"/>
      <c r="T157" s="709"/>
      <c r="U157" s="709"/>
      <c r="V157" s="709"/>
      <c r="W157" s="709"/>
      <c r="X157" s="710"/>
      <c r="Y157" s="710"/>
      <c r="Z157" s="710"/>
      <c r="AA157" s="711"/>
    </row>
    <row r="158" spans="1:27" s="712" customFormat="1" x14ac:dyDescent="0.25">
      <c r="A158" s="703"/>
      <c r="B158" s="689"/>
      <c r="C158" s="689"/>
      <c r="D158" s="704"/>
      <c r="E158" s="705"/>
      <c r="F158" s="705"/>
      <c r="G158" s="706"/>
      <c r="H158" s="706"/>
      <c r="I158" s="706"/>
      <c r="J158" s="703"/>
      <c r="K158" s="703"/>
      <c r="L158" s="703"/>
      <c r="M158" s="707"/>
      <c r="N158" s="707"/>
      <c r="O158" s="707"/>
      <c r="P158" s="707"/>
      <c r="Q158" s="707"/>
      <c r="R158" s="707"/>
      <c r="S158" s="708"/>
      <c r="T158" s="709"/>
      <c r="U158" s="709"/>
      <c r="V158" s="709"/>
      <c r="W158" s="709"/>
      <c r="X158" s="710"/>
      <c r="Y158" s="710"/>
      <c r="Z158" s="710"/>
      <c r="AA158" s="711"/>
    </row>
    <row r="159" spans="1:27" s="712" customFormat="1" x14ac:dyDescent="0.25">
      <c r="A159" s="703"/>
      <c r="B159" s="689"/>
      <c r="C159" s="689"/>
      <c r="D159" s="704"/>
      <c r="E159" s="705"/>
      <c r="F159" s="705"/>
      <c r="G159" s="706"/>
      <c r="H159" s="706"/>
      <c r="I159" s="706"/>
      <c r="J159" s="703"/>
      <c r="K159" s="703"/>
      <c r="L159" s="703"/>
      <c r="M159" s="707"/>
      <c r="N159" s="707"/>
      <c r="O159" s="707"/>
      <c r="P159" s="707"/>
      <c r="Q159" s="707"/>
      <c r="R159" s="707"/>
      <c r="S159" s="708"/>
      <c r="T159" s="709"/>
      <c r="U159" s="709"/>
      <c r="V159" s="709"/>
      <c r="W159" s="709"/>
      <c r="X159" s="710"/>
      <c r="Y159" s="710"/>
      <c r="Z159" s="710"/>
      <c r="AA159" s="711"/>
    </row>
    <row r="160" spans="1:27" s="712" customFormat="1" x14ac:dyDescent="0.25">
      <c r="A160" s="703"/>
      <c r="B160" s="689"/>
      <c r="C160" s="689"/>
      <c r="D160" s="704"/>
      <c r="E160" s="705"/>
      <c r="F160" s="705"/>
      <c r="G160" s="706"/>
      <c r="H160" s="706"/>
      <c r="I160" s="706"/>
      <c r="J160" s="703"/>
      <c r="K160" s="703"/>
      <c r="L160" s="703"/>
      <c r="M160" s="707"/>
      <c r="N160" s="707"/>
      <c r="O160" s="707"/>
      <c r="P160" s="707"/>
      <c r="Q160" s="707"/>
      <c r="R160" s="707"/>
      <c r="S160" s="708"/>
      <c r="T160" s="709"/>
      <c r="U160" s="709"/>
      <c r="V160" s="709"/>
      <c r="W160" s="709"/>
      <c r="X160" s="710"/>
      <c r="Y160" s="710"/>
      <c r="Z160" s="710"/>
      <c r="AA160" s="711"/>
    </row>
    <row r="161" spans="1:27" s="712" customFormat="1" x14ac:dyDescent="0.25">
      <c r="A161" s="703"/>
      <c r="B161" s="689"/>
      <c r="C161" s="689"/>
      <c r="D161" s="704"/>
      <c r="E161" s="705"/>
      <c r="F161" s="705"/>
      <c r="G161" s="706"/>
      <c r="H161" s="706"/>
      <c r="I161" s="706"/>
      <c r="J161" s="703"/>
      <c r="K161" s="703"/>
      <c r="L161" s="703"/>
      <c r="M161" s="707"/>
      <c r="N161" s="707"/>
      <c r="O161" s="707"/>
      <c r="P161" s="707"/>
      <c r="Q161" s="707"/>
      <c r="R161" s="707"/>
      <c r="S161" s="708"/>
      <c r="T161" s="709"/>
      <c r="U161" s="709"/>
      <c r="V161" s="709"/>
      <c r="W161" s="709"/>
      <c r="X161" s="710"/>
      <c r="Y161" s="710"/>
      <c r="Z161" s="710"/>
      <c r="AA161" s="711"/>
    </row>
    <row r="162" spans="1:27" s="712" customFormat="1" x14ac:dyDescent="0.25">
      <c r="A162" s="703"/>
      <c r="B162" s="689"/>
      <c r="C162" s="689"/>
      <c r="D162" s="704"/>
      <c r="E162" s="705"/>
      <c r="F162" s="705"/>
      <c r="G162" s="706"/>
      <c r="H162" s="706"/>
      <c r="I162" s="706"/>
      <c r="J162" s="703"/>
      <c r="K162" s="703"/>
      <c r="L162" s="703"/>
      <c r="M162" s="707"/>
      <c r="N162" s="707"/>
      <c r="O162" s="707"/>
      <c r="P162" s="707"/>
      <c r="Q162" s="707"/>
      <c r="R162" s="707"/>
      <c r="S162" s="708"/>
      <c r="T162" s="709"/>
      <c r="U162" s="709"/>
      <c r="V162" s="709"/>
      <c r="W162" s="709"/>
      <c r="X162" s="710"/>
      <c r="Y162" s="710"/>
      <c r="Z162" s="710"/>
      <c r="AA162" s="711"/>
    </row>
    <row r="163" spans="1:27" s="712" customFormat="1" x14ac:dyDescent="0.25">
      <c r="A163" s="703"/>
      <c r="B163" s="689"/>
      <c r="C163" s="689"/>
      <c r="D163" s="704"/>
      <c r="E163" s="705"/>
      <c r="F163" s="705"/>
      <c r="G163" s="706"/>
      <c r="H163" s="706"/>
      <c r="I163" s="706"/>
      <c r="J163" s="703"/>
      <c r="K163" s="703"/>
      <c r="L163" s="703"/>
      <c r="M163" s="707"/>
      <c r="N163" s="707"/>
      <c r="O163" s="707"/>
      <c r="P163" s="707"/>
      <c r="Q163" s="707"/>
      <c r="R163" s="707"/>
      <c r="S163" s="708"/>
      <c r="T163" s="709"/>
      <c r="U163" s="709"/>
      <c r="V163" s="709"/>
      <c r="W163" s="709"/>
      <c r="X163" s="710"/>
      <c r="Y163" s="710"/>
      <c r="Z163" s="710"/>
      <c r="AA163" s="711"/>
    </row>
    <row r="164" spans="1:27" s="712" customFormat="1" x14ac:dyDescent="0.25">
      <c r="A164" s="703"/>
      <c r="B164" s="689"/>
      <c r="C164" s="689"/>
      <c r="D164" s="704"/>
      <c r="E164" s="705"/>
      <c r="F164" s="705"/>
      <c r="G164" s="706"/>
      <c r="H164" s="706"/>
      <c r="I164" s="706"/>
      <c r="J164" s="703"/>
      <c r="K164" s="703"/>
      <c r="L164" s="703"/>
      <c r="M164" s="707"/>
      <c r="N164" s="707"/>
      <c r="O164" s="707"/>
      <c r="P164" s="707"/>
      <c r="Q164" s="707"/>
      <c r="R164" s="707"/>
      <c r="S164" s="708"/>
      <c r="T164" s="709"/>
      <c r="U164" s="709"/>
      <c r="V164" s="709"/>
      <c r="W164" s="709"/>
      <c r="X164" s="710"/>
      <c r="Y164" s="710"/>
      <c r="Z164" s="710"/>
      <c r="AA164" s="711"/>
    </row>
    <row r="165" spans="1:27" s="712" customFormat="1" x14ac:dyDescent="0.25">
      <c r="A165" s="703"/>
      <c r="B165" s="689"/>
      <c r="C165" s="689"/>
      <c r="D165" s="704"/>
      <c r="E165" s="705"/>
      <c r="F165" s="705"/>
      <c r="G165" s="706"/>
      <c r="H165" s="706"/>
      <c r="I165" s="706"/>
      <c r="J165" s="703"/>
      <c r="K165" s="703"/>
      <c r="L165" s="703"/>
      <c r="M165" s="707"/>
      <c r="N165" s="707"/>
      <c r="O165" s="707"/>
      <c r="P165" s="707"/>
      <c r="Q165" s="707"/>
      <c r="R165" s="707"/>
      <c r="S165" s="708"/>
      <c r="T165" s="709"/>
      <c r="U165" s="709"/>
      <c r="V165" s="709"/>
      <c r="W165" s="709"/>
      <c r="X165" s="710"/>
      <c r="Y165" s="710"/>
      <c r="Z165" s="710"/>
      <c r="AA165" s="711"/>
    </row>
    <row r="166" spans="1:27" s="712" customFormat="1" x14ac:dyDescent="0.25">
      <c r="A166" s="703"/>
      <c r="B166" s="689"/>
      <c r="C166" s="689"/>
      <c r="D166" s="704"/>
      <c r="E166" s="705"/>
      <c r="F166" s="705"/>
      <c r="G166" s="706"/>
      <c r="H166" s="706"/>
      <c r="I166" s="706"/>
      <c r="J166" s="703"/>
      <c r="K166" s="703"/>
      <c r="L166" s="703"/>
      <c r="M166" s="707"/>
      <c r="N166" s="707"/>
      <c r="O166" s="707"/>
      <c r="P166" s="707"/>
      <c r="Q166" s="707"/>
      <c r="R166" s="707"/>
      <c r="S166" s="708"/>
      <c r="T166" s="709"/>
      <c r="U166" s="709"/>
      <c r="V166" s="709"/>
      <c r="W166" s="709"/>
      <c r="X166" s="710"/>
      <c r="Y166" s="710"/>
      <c r="Z166" s="710"/>
      <c r="AA166" s="711"/>
    </row>
    <row r="167" spans="1:27" s="712" customFormat="1" x14ac:dyDescent="0.25">
      <c r="A167" s="703"/>
      <c r="B167" s="689"/>
      <c r="C167" s="689"/>
      <c r="D167" s="704"/>
      <c r="E167" s="705"/>
      <c r="F167" s="705"/>
      <c r="G167" s="706"/>
      <c r="H167" s="706"/>
      <c r="I167" s="706"/>
      <c r="J167" s="703"/>
      <c r="K167" s="703"/>
      <c r="L167" s="703"/>
      <c r="M167" s="707"/>
      <c r="N167" s="707"/>
      <c r="O167" s="707"/>
      <c r="P167" s="707"/>
      <c r="Q167" s="707"/>
      <c r="R167" s="707"/>
      <c r="S167" s="708"/>
      <c r="T167" s="709"/>
      <c r="U167" s="709"/>
      <c r="V167" s="709"/>
      <c r="W167" s="709"/>
      <c r="X167" s="710"/>
      <c r="Y167" s="710"/>
      <c r="Z167" s="710"/>
      <c r="AA167" s="711"/>
    </row>
    <row r="168" spans="1:27" s="712" customFormat="1" x14ac:dyDescent="0.25">
      <c r="A168" s="703"/>
      <c r="B168" s="689"/>
      <c r="C168" s="689"/>
      <c r="D168" s="704"/>
      <c r="E168" s="705"/>
      <c r="F168" s="705"/>
      <c r="G168" s="706"/>
      <c r="H168" s="706"/>
      <c r="I168" s="706"/>
      <c r="J168" s="703"/>
      <c r="K168" s="703"/>
      <c r="L168" s="703"/>
      <c r="M168" s="707"/>
      <c r="N168" s="707"/>
      <c r="O168" s="707"/>
      <c r="P168" s="707"/>
      <c r="Q168" s="707"/>
      <c r="R168" s="707"/>
      <c r="S168" s="708"/>
      <c r="T168" s="709"/>
      <c r="U168" s="709"/>
      <c r="V168" s="709"/>
      <c r="W168" s="709"/>
      <c r="X168" s="710"/>
      <c r="Y168" s="710"/>
      <c r="Z168" s="710"/>
      <c r="AA168" s="711"/>
    </row>
    <row r="169" spans="1:27" s="712" customFormat="1" x14ac:dyDescent="0.25">
      <c r="A169" s="703"/>
      <c r="B169" s="689"/>
      <c r="C169" s="689"/>
      <c r="D169" s="704"/>
      <c r="E169" s="705"/>
      <c r="F169" s="705"/>
      <c r="G169" s="706"/>
      <c r="H169" s="706"/>
      <c r="I169" s="706"/>
      <c r="J169" s="703"/>
      <c r="K169" s="703"/>
      <c r="L169" s="703"/>
      <c r="M169" s="707"/>
      <c r="N169" s="707"/>
      <c r="O169" s="707"/>
      <c r="P169" s="707"/>
      <c r="Q169" s="707"/>
      <c r="R169" s="707"/>
      <c r="S169" s="708"/>
      <c r="T169" s="709"/>
      <c r="U169" s="709"/>
      <c r="V169" s="709"/>
      <c r="W169" s="709"/>
      <c r="X169" s="710"/>
      <c r="Y169" s="710"/>
      <c r="Z169" s="710"/>
      <c r="AA169" s="711"/>
    </row>
    <row r="170" spans="1:27" s="712" customFormat="1" x14ac:dyDescent="0.25">
      <c r="A170" s="703"/>
      <c r="B170" s="689"/>
      <c r="C170" s="689"/>
      <c r="D170" s="704"/>
      <c r="E170" s="705"/>
      <c r="F170" s="705"/>
      <c r="G170" s="706"/>
      <c r="H170" s="706"/>
      <c r="I170" s="706"/>
      <c r="J170" s="703"/>
      <c r="K170" s="703"/>
      <c r="L170" s="703"/>
      <c r="M170" s="707"/>
      <c r="N170" s="707"/>
      <c r="O170" s="707"/>
      <c r="P170" s="707"/>
      <c r="Q170" s="707"/>
      <c r="R170" s="707"/>
      <c r="S170" s="708"/>
      <c r="T170" s="709"/>
      <c r="U170" s="709"/>
      <c r="V170" s="709"/>
      <c r="W170" s="709"/>
      <c r="X170" s="710"/>
      <c r="Y170" s="710"/>
      <c r="Z170" s="710"/>
      <c r="AA170" s="711"/>
    </row>
    <row r="171" spans="1:27" s="712" customFormat="1" x14ac:dyDescent="0.25">
      <c r="A171" s="703"/>
      <c r="B171" s="689"/>
      <c r="C171" s="689"/>
      <c r="D171" s="704"/>
      <c r="E171" s="705"/>
      <c r="F171" s="705"/>
      <c r="G171" s="706"/>
      <c r="H171" s="706"/>
      <c r="I171" s="706"/>
      <c r="J171" s="703"/>
      <c r="K171" s="703"/>
      <c r="L171" s="703"/>
      <c r="M171" s="707"/>
      <c r="N171" s="707"/>
      <c r="O171" s="707"/>
      <c r="P171" s="707"/>
      <c r="Q171" s="707"/>
      <c r="R171" s="707"/>
      <c r="S171" s="708"/>
      <c r="T171" s="709"/>
      <c r="U171" s="709"/>
      <c r="V171" s="709"/>
      <c r="W171" s="709"/>
      <c r="X171" s="710"/>
      <c r="Y171" s="710"/>
      <c r="Z171" s="710"/>
      <c r="AA171" s="711"/>
    </row>
    <row r="172" spans="1:27" s="712" customFormat="1" x14ac:dyDescent="0.25">
      <c r="A172" s="703"/>
      <c r="B172" s="689"/>
      <c r="C172" s="689"/>
      <c r="D172" s="704"/>
      <c r="E172" s="705"/>
      <c r="F172" s="705"/>
      <c r="G172" s="706"/>
      <c r="H172" s="706"/>
      <c r="I172" s="706"/>
      <c r="J172" s="703"/>
      <c r="K172" s="703"/>
      <c r="L172" s="703"/>
      <c r="M172" s="707"/>
      <c r="N172" s="707"/>
      <c r="O172" s="707"/>
      <c r="P172" s="707"/>
      <c r="Q172" s="707"/>
      <c r="R172" s="707"/>
      <c r="S172" s="708"/>
      <c r="T172" s="709"/>
      <c r="U172" s="709"/>
      <c r="V172" s="709"/>
      <c r="W172" s="709"/>
      <c r="X172" s="710"/>
      <c r="Y172" s="710"/>
      <c r="Z172" s="710"/>
      <c r="AA172" s="711"/>
    </row>
    <row r="173" spans="1:27" s="712" customFormat="1" x14ac:dyDescent="0.25">
      <c r="A173" s="703"/>
      <c r="B173" s="689"/>
      <c r="C173" s="689"/>
      <c r="D173" s="704"/>
      <c r="E173" s="705"/>
      <c r="F173" s="705"/>
      <c r="G173" s="706"/>
      <c r="H173" s="706"/>
      <c r="I173" s="706"/>
      <c r="J173" s="703"/>
      <c r="K173" s="703"/>
      <c r="L173" s="703"/>
      <c r="M173" s="707"/>
      <c r="N173" s="707"/>
      <c r="O173" s="707"/>
      <c r="P173" s="707"/>
      <c r="Q173" s="707"/>
      <c r="R173" s="707"/>
      <c r="S173" s="708"/>
      <c r="T173" s="709"/>
      <c r="U173" s="709"/>
      <c r="V173" s="709"/>
      <c r="W173" s="709"/>
      <c r="X173" s="710"/>
      <c r="Y173" s="710"/>
      <c r="Z173" s="710"/>
      <c r="AA173" s="711"/>
    </row>
    <row r="174" spans="1:27" s="712" customFormat="1" x14ac:dyDescent="0.25">
      <c r="A174" s="703"/>
      <c r="B174" s="689"/>
      <c r="C174" s="689"/>
      <c r="D174" s="704"/>
      <c r="E174" s="705"/>
      <c r="F174" s="705"/>
      <c r="G174" s="706"/>
      <c r="H174" s="706"/>
      <c r="I174" s="706"/>
      <c r="J174" s="703"/>
      <c r="K174" s="703"/>
      <c r="L174" s="703"/>
      <c r="M174" s="707"/>
      <c r="N174" s="707"/>
      <c r="O174" s="707"/>
      <c r="P174" s="707"/>
      <c r="Q174" s="707"/>
      <c r="R174" s="707"/>
      <c r="S174" s="708"/>
      <c r="T174" s="709"/>
      <c r="U174" s="709"/>
      <c r="V174" s="709"/>
      <c r="W174" s="709"/>
      <c r="X174" s="710"/>
      <c r="Y174" s="710"/>
      <c r="Z174" s="710"/>
      <c r="AA174" s="711"/>
    </row>
    <row r="175" spans="1:27" s="712" customFormat="1" x14ac:dyDescent="0.25">
      <c r="A175" s="703"/>
      <c r="B175" s="689"/>
      <c r="C175" s="689"/>
      <c r="D175" s="704"/>
      <c r="E175" s="705"/>
      <c r="F175" s="705"/>
      <c r="G175" s="706"/>
      <c r="H175" s="706"/>
      <c r="I175" s="706"/>
      <c r="J175" s="703"/>
      <c r="K175" s="703"/>
      <c r="L175" s="703"/>
      <c r="M175" s="707"/>
      <c r="N175" s="707"/>
      <c r="O175" s="707"/>
      <c r="P175" s="707"/>
      <c r="Q175" s="707"/>
      <c r="R175" s="707"/>
      <c r="S175" s="708"/>
      <c r="T175" s="709"/>
      <c r="U175" s="709"/>
      <c r="V175" s="709"/>
      <c r="W175" s="709"/>
      <c r="X175" s="710"/>
      <c r="Y175" s="710"/>
      <c r="Z175" s="710"/>
      <c r="AA175" s="711"/>
    </row>
    <row r="176" spans="1:27" s="712" customFormat="1" x14ac:dyDescent="0.25">
      <c r="A176" s="703"/>
      <c r="B176" s="689"/>
      <c r="C176" s="689"/>
      <c r="D176" s="704"/>
      <c r="E176" s="705"/>
      <c r="F176" s="705"/>
      <c r="G176" s="706"/>
      <c r="H176" s="706"/>
      <c r="I176" s="706"/>
      <c r="J176" s="703"/>
      <c r="K176" s="703"/>
      <c r="L176" s="703"/>
      <c r="M176" s="707"/>
      <c r="N176" s="707"/>
      <c r="O176" s="707"/>
      <c r="P176" s="707"/>
      <c r="Q176" s="707"/>
      <c r="R176" s="707"/>
      <c r="S176" s="708"/>
      <c r="T176" s="709"/>
      <c r="U176" s="709"/>
      <c r="V176" s="709"/>
      <c r="W176" s="709"/>
      <c r="X176" s="710"/>
      <c r="Y176" s="710"/>
      <c r="Z176" s="710"/>
      <c r="AA176" s="711"/>
    </row>
    <row r="177" spans="1:27" s="712" customFormat="1" x14ac:dyDescent="0.25">
      <c r="A177" s="703"/>
      <c r="B177" s="689"/>
      <c r="C177" s="689"/>
      <c r="D177" s="704"/>
      <c r="E177" s="705"/>
      <c r="F177" s="705"/>
      <c r="G177" s="706"/>
      <c r="H177" s="706"/>
      <c r="I177" s="706"/>
      <c r="J177" s="703"/>
      <c r="K177" s="703"/>
      <c r="L177" s="703"/>
      <c r="M177" s="707"/>
      <c r="N177" s="707"/>
      <c r="O177" s="707"/>
      <c r="P177" s="707"/>
      <c r="Q177" s="707"/>
      <c r="R177" s="707"/>
      <c r="S177" s="708"/>
      <c r="T177" s="709"/>
      <c r="U177" s="709"/>
      <c r="V177" s="709"/>
      <c r="W177" s="709"/>
      <c r="X177" s="710"/>
      <c r="Y177" s="710"/>
      <c r="Z177" s="710"/>
      <c r="AA177" s="711"/>
    </row>
    <row r="178" spans="1:27" s="712" customFormat="1" x14ac:dyDescent="0.25">
      <c r="A178" s="703"/>
      <c r="B178" s="689"/>
      <c r="C178" s="689"/>
      <c r="D178" s="704"/>
      <c r="E178" s="705"/>
      <c r="F178" s="705"/>
      <c r="G178" s="706"/>
      <c r="H178" s="706"/>
      <c r="I178" s="706"/>
      <c r="J178" s="703"/>
      <c r="K178" s="703"/>
      <c r="L178" s="703"/>
      <c r="M178" s="707"/>
      <c r="N178" s="707"/>
      <c r="O178" s="707"/>
      <c r="P178" s="707"/>
      <c r="Q178" s="707"/>
      <c r="R178" s="707"/>
      <c r="S178" s="708"/>
      <c r="T178" s="709"/>
      <c r="U178" s="709"/>
      <c r="V178" s="709"/>
      <c r="W178" s="709"/>
      <c r="X178" s="710"/>
      <c r="Y178" s="710"/>
      <c r="Z178" s="710"/>
      <c r="AA178" s="711"/>
    </row>
    <row r="179" spans="1:27" s="712" customFormat="1" x14ac:dyDescent="0.25">
      <c r="A179" s="703"/>
      <c r="B179" s="689"/>
      <c r="C179" s="689"/>
      <c r="D179" s="704"/>
      <c r="E179" s="705"/>
      <c r="F179" s="705"/>
      <c r="G179" s="706"/>
      <c r="H179" s="706"/>
      <c r="I179" s="706"/>
      <c r="J179" s="703"/>
      <c r="K179" s="703"/>
      <c r="L179" s="703"/>
      <c r="M179" s="707"/>
      <c r="N179" s="707"/>
      <c r="O179" s="707"/>
      <c r="P179" s="707"/>
      <c r="Q179" s="707"/>
      <c r="R179" s="707"/>
      <c r="S179" s="708"/>
      <c r="T179" s="709"/>
      <c r="U179" s="709"/>
      <c r="V179" s="709"/>
      <c r="W179" s="709"/>
      <c r="X179" s="710"/>
      <c r="Y179" s="710"/>
      <c r="Z179" s="710"/>
      <c r="AA179" s="711"/>
    </row>
    <row r="180" spans="1:27" s="712" customFormat="1" x14ac:dyDescent="0.25">
      <c r="A180" s="703"/>
      <c r="B180" s="689"/>
      <c r="C180" s="689"/>
      <c r="D180" s="704"/>
      <c r="E180" s="705"/>
      <c r="F180" s="705"/>
      <c r="G180" s="706"/>
      <c r="H180" s="706"/>
      <c r="I180" s="706"/>
      <c r="J180" s="703"/>
      <c r="K180" s="703"/>
      <c r="L180" s="703"/>
      <c r="M180" s="707"/>
      <c r="N180" s="707"/>
      <c r="O180" s="707"/>
      <c r="P180" s="707"/>
      <c r="Q180" s="707"/>
      <c r="R180" s="707"/>
      <c r="S180" s="708"/>
      <c r="T180" s="709"/>
      <c r="U180" s="709"/>
      <c r="V180" s="709"/>
      <c r="W180" s="709"/>
      <c r="X180" s="710"/>
      <c r="Y180" s="710"/>
      <c r="Z180" s="710"/>
      <c r="AA180" s="711"/>
    </row>
    <row r="181" spans="1:27" s="712" customFormat="1" x14ac:dyDescent="0.25">
      <c r="A181" s="703"/>
      <c r="B181" s="689"/>
      <c r="C181" s="689"/>
      <c r="D181" s="704"/>
      <c r="E181" s="705"/>
      <c r="F181" s="705"/>
      <c r="G181" s="706"/>
      <c r="H181" s="706"/>
      <c r="I181" s="706"/>
      <c r="J181" s="703"/>
      <c r="K181" s="703"/>
      <c r="L181" s="703"/>
      <c r="M181" s="707"/>
      <c r="N181" s="707"/>
      <c r="O181" s="707"/>
      <c r="P181" s="707"/>
      <c r="Q181" s="707"/>
      <c r="R181" s="707"/>
      <c r="S181" s="708"/>
      <c r="T181" s="709"/>
      <c r="U181" s="709"/>
      <c r="V181" s="709"/>
      <c r="W181" s="709"/>
      <c r="X181" s="710"/>
      <c r="Y181" s="710"/>
      <c r="Z181" s="710"/>
      <c r="AA181" s="711"/>
    </row>
    <row r="182" spans="1:27" s="712" customFormat="1" x14ac:dyDescent="0.25">
      <c r="A182" s="703"/>
      <c r="B182" s="689"/>
      <c r="C182" s="689"/>
      <c r="D182" s="704"/>
      <c r="E182" s="705"/>
      <c r="F182" s="705"/>
      <c r="G182" s="706"/>
      <c r="H182" s="706"/>
      <c r="I182" s="706"/>
      <c r="J182" s="703"/>
      <c r="K182" s="703"/>
      <c r="L182" s="703"/>
      <c r="M182" s="707"/>
      <c r="N182" s="707"/>
      <c r="O182" s="707"/>
      <c r="P182" s="707"/>
      <c r="Q182" s="707"/>
      <c r="R182" s="707"/>
      <c r="S182" s="708"/>
      <c r="T182" s="709"/>
      <c r="U182" s="709"/>
      <c r="V182" s="709"/>
      <c r="W182" s="709"/>
      <c r="X182" s="710"/>
      <c r="Y182" s="710"/>
      <c r="Z182" s="710"/>
      <c r="AA182" s="711"/>
    </row>
    <row r="183" spans="1:27" s="712" customFormat="1" x14ac:dyDescent="0.25">
      <c r="A183" s="703"/>
      <c r="B183" s="689"/>
      <c r="C183" s="689"/>
      <c r="D183" s="704"/>
      <c r="E183" s="705"/>
      <c r="F183" s="705"/>
      <c r="G183" s="706"/>
      <c r="H183" s="706"/>
      <c r="I183" s="706"/>
      <c r="J183" s="703"/>
      <c r="K183" s="703"/>
      <c r="L183" s="703"/>
      <c r="M183" s="707"/>
      <c r="N183" s="707"/>
      <c r="O183" s="707"/>
      <c r="P183" s="707"/>
      <c r="Q183" s="707"/>
      <c r="R183" s="707"/>
      <c r="S183" s="708"/>
      <c r="T183" s="709"/>
      <c r="U183" s="709"/>
      <c r="V183" s="709"/>
      <c r="W183" s="709"/>
      <c r="X183" s="710"/>
      <c r="Y183" s="710"/>
      <c r="Z183" s="710"/>
      <c r="AA183" s="711"/>
    </row>
    <row r="184" spans="1:27" s="712" customFormat="1" x14ac:dyDescent="0.25">
      <c r="A184" s="703"/>
      <c r="B184" s="689"/>
      <c r="C184" s="689"/>
      <c r="D184" s="704"/>
      <c r="E184" s="705"/>
      <c r="F184" s="705"/>
      <c r="G184" s="706"/>
      <c r="H184" s="706"/>
      <c r="I184" s="706"/>
      <c r="J184" s="703"/>
      <c r="K184" s="703"/>
      <c r="L184" s="703"/>
      <c r="M184" s="707"/>
      <c r="N184" s="707"/>
      <c r="O184" s="707"/>
      <c r="P184" s="707"/>
      <c r="Q184" s="707"/>
      <c r="R184" s="707"/>
      <c r="S184" s="708"/>
      <c r="T184" s="709"/>
      <c r="U184" s="709"/>
      <c r="V184" s="709"/>
      <c r="W184" s="709"/>
      <c r="X184" s="710"/>
      <c r="Y184" s="710"/>
      <c r="Z184" s="710"/>
      <c r="AA184" s="711"/>
    </row>
    <row r="185" spans="1:27" s="712" customFormat="1" x14ac:dyDescent="0.25">
      <c r="A185" s="703"/>
      <c r="B185" s="689"/>
      <c r="C185" s="689"/>
      <c r="D185" s="704"/>
      <c r="E185" s="705"/>
      <c r="F185" s="705"/>
      <c r="G185" s="706"/>
      <c r="H185" s="706"/>
      <c r="I185" s="706"/>
      <c r="J185" s="703"/>
      <c r="K185" s="703"/>
      <c r="L185" s="703"/>
      <c r="M185" s="707"/>
      <c r="N185" s="707"/>
      <c r="O185" s="707"/>
      <c r="P185" s="707"/>
      <c r="Q185" s="707"/>
      <c r="R185" s="707"/>
      <c r="S185" s="708"/>
      <c r="T185" s="709"/>
      <c r="U185" s="709"/>
      <c r="V185" s="709"/>
      <c r="W185" s="709"/>
      <c r="X185" s="710"/>
      <c r="Y185" s="710"/>
      <c r="Z185" s="710"/>
      <c r="AA185" s="711"/>
    </row>
    <row r="186" spans="1:27" s="712" customFormat="1" x14ac:dyDescent="0.25">
      <c r="A186" s="703"/>
      <c r="B186" s="689"/>
      <c r="C186" s="689"/>
      <c r="D186" s="704"/>
      <c r="E186" s="705"/>
      <c r="F186" s="705"/>
      <c r="G186" s="706"/>
      <c r="H186" s="706"/>
      <c r="I186" s="706"/>
      <c r="J186" s="703"/>
      <c r="K186" s="703"/>
      <c r="L186" s="703"/>
      <c r="M186" s="707"/>
      <c r="N186" s="707"/>
      <c r="O186" s="707"/>
      <c r="P186" s="707"/>
      <c r="Q186" s="707"/>
      <c r="R186" s="707"/>
      <c r="S186" s="708"/>
      <c r="T186" s="709"/>
      <c r="U186" s="709"/>
      <c r="V186" s="709"/>
      <c r="W186" s="709"/>
      <c r="X186" s="710"/>
      <c r="Y186" s="710"/>
      <c r="Z186" s="710"/>
      <c r="AA186" s="711"/>
    </row>
    <row r="187" spans="1:27" s="712" customFormat="1" x14ac:dyDescent="0.25">
      <c r="A187" s="703"/>
      <c r="B187" s="689"/>
      <c r="C187" s="689"/>
      <c r="D187" s="704"/>
      <c r="E187" s="705"/>
      <c r="F187" s="705"/>
      <c r="G187" s="706"/>
      <c r="H187" s="706"/>
      <c r="I187" s="706"/>
      <c r="J187" s="703"/>
      <c r="K187" s="703"/>
      <c r="L187" s="703"/>
      <c r="M187" s="707"/>
      <c r="N187" s="707"/>
      <c r="O187" s="707"/>
      <c r="P187" s="707"/>
      <c r="Q187" s="707"/>
      <c r="R187" s="707"/>
      <c r="S187" s="708"/>
      <c r="T187" s="709"/>
      <c r="U187" s="709"/>
      <c r="V187" s="709"/>
      <c r="W187" s="709"/>
      <c r="X187" s="710"/>
      <c r="Y187" s="710"/>
      <c r="Z187" s="710"/>
      <c r="AA187" s="711"/>
    </row>
    <row r="188" spans="1:27" s="712" customFormat="1" x14ac:dyDescent="0.25">
      <c r="A188" s="703"/>
      <c r="B188" s="689"/>
      <c r="C188" s="689"/>
      <c r="D188" s="704"/>
      <c r="E188" s="705"/>
      <c r="F188" s="705"/>
      <c r="G188" s="706"/>
      <c r="H188" s="706"/>
      <c r="I188" s="706"/>
      <c r="J188" s="703"/>
      <c r="K188" s="703"/>
      <c r="L188" s="703"/>
      <c r="M188" s="707"/>
      <c r="N188" s="707"/>
      <c r="O188" s="707"/>
      <c r="P188" s="707"/>
      <c r="Q188" s="707"/>
      <c r="R188" s="707"/>
      <c r="S188" s="708"/>
      <c r="T188" s="709"/>
      <c r="U188" s="709"/>
      <c r="V188" s="709"/>
      <c r="W188" s="709"/>
      <c r="X188" s="710"/>
      <c r="Y188" s="710"/>
      <c r="Z188" s="710"/>
      <c r="AA188" s="711"/>
    </row>
    <row r="189" spans="1:27" s="712" customFormat="1" x14ac:dyDescent="0.25">
      <c r="A189" s="703"/>
      <c r="B189" s="689"/>
      <c r="C189" s="689"/>
      <c r="D189" s="704"/>
      <c r="E189" s="705"/>
      <c r="F189" s="705"/>
      <c r="G189" s="706"/>
      <c r="H189" s="706"/>
      <c r="I189" s="706"/>
      <c r="J189" s="703"/>
      <c r="K189" s="703"/>
      <c r="L189" s="703"/>
      <c r="M189" s="707"/>
      <c r="N189" s="707"/>
      <c r="O189" s="707"/>
      <c r="P189" s="707"/>
      <c r="Q189" s="707"/>
      <c r="R189" s="707"/>
      <c r="S189" s="708"/>
      <c r="T189" s="709"/>
      <c r="U189" s="709"/>
      <c r="V189" s="709"/>
      <c r="W189" s="709"/>
      <c r="X189" s="710"/>
      <c r="Y189" s="710"/>
      <c r="Z189" s="710"/>
      <c r="AA189" s="711"/>
    </row>
    <row r="190" spans="1:27" s="712" customFormat="1" x14ac:dyDescent="0.25">
      <c r="A190" s="703"/>
      <c r="B190" s="689"/>
      <c r="C190" s="689"/>
      <c r="D190" s="704"/>
      <c r="E190" s="705"/>
      <c r="F190" s="705"/>
      <c r="G190" s="706"/>
      <c r="H190" s="706"/>
      <c r="I190" s="706"/>
      <c r="J190" s="703"/>
      <c r="K190" s="703"/>
      <c r="L190" s="703"/>
      <c r="M190" s="707"/>
      <c r="N190" s="707"/>
      <c r="O190" s="707"/>
      <c r="P190" s="707"/>
      <c r="Q190" s="707"/>
      <c r="R190" s="707"/>
      <c r="S190" s="708"/>
      <c r="T190" s="709"/>
      <c r="U190" s="709"/>
      <c r="V190" s="709"/>
      <c r="W190" s="709"/>
      <c r="X190" s="710"/>
      <c r="Y190" s="710"/>
      <c r="Z190" s="710"/>
      <c r="AA190" s="711"/>
    </row>
    <row r="191" spans="1:27" s="712" customFormat="1" x14ac:dyDescent="0.25">
      <c r="A191" s="703"/>
      <c r="B191" s="689"/>
      <c r="C191" s="689"/>
      <c r="D191" s="704"/>
      <c r="E191" s="705"/>
      <c r="F191" s="705"/>
      <c r="G191" s="706"/>
      <c r="H191" s="706"/>
      <c r="I191" s="706"/>
      <c r="J191" s="703"/>
      <c r="K191" s="703"/>
      <c r="L191" s="703"/>
      <c r="M191" s="707"/>
      <c r="N191" s="707"/>
      <c r="O191" s="707"/>
      <c r="P191" s="707"/>
      <c r="Q191" s="707"/>
      <c r="R191" s="707"/>
      <c r="S191" s="708"/>
      <c r="T191" s="709"/>
      <c r="U191" s="709"/>
      <c r="V191" s="709"/>
      <c r="W191" s="709"/>
      <c r="X191" s="710"/>
      <c r="Y191" s="710"/>
      <c r="Z191" s="710"/>
      <c r="AA191" s="711"/>
    </row>
    <row r="192" spans="1:27" s="712" customFormat="1" x14ac:dyDescent="0.25">
      <c r="A192" s="703"/>
      <c r="B192" s="689"/>
      <c r="C192" s="689"/>
      <c r="D192" s="704"/>
      <c r="E192" s="705"/>
      <c r="F192" s="705"/>
      <c r="G192" s="706"/>
      <c r="H192" s="706"/>
      <c r="I192" s="706"/>
      <c r="J192" s="703"/>
      <c r="K192" s="703"/>
      <c r="L192" s="703"/>
      <c r="M192" s="707"/>
      <c r="N192" s="707"/>
      <c r="O192" s="707"/>
      <c r="P192" s="707"/>
      <c r="Q192" s="707"/>
      <c r="R192" s="707"/>
      <c r="S192" s="708"/>
      <c r="T192" s="709"/>
      <c r="U192" s="709"/>
      <c r="V192" s="709"/>
      <c r="W192" s="709"/>
      <c r="X192" s="710"/>
      <c r="Y192" s="710"/>
      <c r="Z192" s="710"/>
      <c r="AA192" s="711"/>
    </row>
    <row r="193" spans="1:27" s="712" customFormat="1" x14ac:dyDescent="0.25">
      <c r="A193" s="703"/>
      <c r="B193" s="689"/>
      <c r="C193" s="689"/>
      <c r="D193" s="704"/>
      <c r="E193" s="705"/>
      <c r="F193" s="705"/>
      <c r="G193" s="706"/>
      <c r="H193" s="706"/>
      <c r="I193" s="706"/>
      <c r="J193" s="703"/>
      <c r="K193" s="703"/>
      <c r="L193" s="703"/>
      <c r="M193" s="707"/>
      <c r="N193" s="707"/>
      <c r="O193" s="707"/>
      <c r="P193" s="707"/>
      <c r="Q193" s="707"/>
      <c r="R193" s="707"/>
      <c r="S193" s="708"/>
      <c r="T193" s="709"/>
      <c r="U193" s="709"/>
      <c r="V193" s="709"/>
      <c r="W193" s="709"/>
      <c r="X193" s="710"/>
      <c r="Y193" s="710"/>
      <c r="Z193" s="710"/>
      <c r="AA193" s="711"/>
    </row>
    <row r="194" spans="1:27" s="712" customFormat="1" x14ac:dyDescent="0.25">
      <c r="A194" s="703"/>
      <c r="B194" s="689"/>
      <c r="C194" s="689"/>
      <c r="D194" s="704"/>
      <c r="E194" s="705"/>
      <c r="F194" s="705"/>
      <c r="G194" s="706"/>
      <c r="H194" s="706"/>
      <c r="I194" s="706"/>
      <c r="J194" s="703"/>
      <c r="K194" s="703"/>
      <c r="L194" s="703"/>
      <c r="M194" s="707"/>
      <c r="N194" s="707"/>
      <c r="O194" s="707"/>
      <c r="P194" s="707"/>
      <c r="Q194" s="707"/>
      <c r="R194" s="707"/>
      <c r="S194" s="708"/>
      <c r="T194" s="709"/>
      <c r="U194" s="709"/>
      <c r="V194" s="709"/>
      <c r="W194" s="709"/>
      <c r="X194" s="710"/>
      <c r="Y194" s="710"/>
      <c r="Z194" s="710"/>
      <c r="AA194" s="711"/>
    </row>
    <row r="195" spans="1:27" s="712" customFormat="1" x14ac:dyDescent="0.25">
      <c r="A195" s="703"/>
      <c r="B195" s="689"/>
      <c r="C195" s="689"/>
      <c r="D195" s="704"/>
      <c r="E195" s="705"/>
      <c r="F195" s="705"/>
      <c r="G195" s="706"/>
      <c r="H195" s="706"/>
      <c r="I195" s="706"/>
      <c r="J195" s="703"/>
      <c r="K195" s="703"/>
      <c r="L195" s="703"/>
      <c r="M195" s="707"/>
      <c r="N195" s="707"/>
      <c r="O195" s="707"/>
      <c r="P195" s="707"/>
      <c r="Q195" s="707"/>
      <c r="R195" s="707"/>
      <c r="S195" s="708"/>
      <c r="T195" s="709"/>
      <c r="U195" s="709"/>
      <c r="V195" s="709"/>
      <c r="W195" s="709"/>
      <c r="X195" s="710"/>
      <c r="Y195" s="710"/>
      <c r="Z195" s="710"/>
      <c r="AA195" s="711"/>
    </row>
    <row r="196" spans="1:27" s="712" customFormat="1" x14ac:dyDescent="0.25">
      <c r="A196" s="703"/>
      <c r="B196" s="689"/>
      <c r="C196" s="689"/>
      <c r="D196" s="704"/>
      <c r="E196" s="705"/>
      <c r="F196" s="705"/>
      <c r="G196" s="706"/>
      <c r="H196" s="706"/>
      <c r="I196" s="706"/>
      <c r="J196" s="703"/>
      <c r="K196" s="703"/>
      <c r="L196" s="703"/>
      <c r="M196" s="707"/>
      <c r="N196" s="707"/>
      <c r="O196" s="707"/>
      <c r="P196" s="707"/>
      <c r="Q196" s="707"/>
      <c r="R196" s="707"/>
      <c r="S196" s="708"/>
      <c r="T196" s="709"/>
      <c r="U196" s="709"/>
      <c r="V196" s="709"/>
      <c r="W196" s="709"/>
      <c r="X196" s="710"/>
      <c r="Y196" s="710"/>
      <c r="Z196" s="710"/>
      <c r="AA196" s="711"/>
    </row>
    <row r="197" spans="1:27" s="712" customFormat="1" x14ac:dyDescent="0.25">
      <c r="A197" s="703"/>
      <c r="B197" s="689"/>
      <c r="C197" s="689"/>
      <c r="D197" s="704"/>
      <c r="E197" s="705"/>
      <c r="F197" s="705"/>
      <c r="G197" s="706"/>
      <c r="H197" s="706"/>
      <c r="I197" s="706"/>
      <c r="J197" s="703"/>
      <c r="K197" s="703"/>
      <c r="L197" s="703"/>
      <c r="M197" s="707"/>
      <c r="N197" s="707"/>
      <c r="O197" s="707"/>
      <c r="P197" s="707"/>
      <c r="Q197" s="707"/>
      <c r="R197" s="707"/>
      <c r="S197" s="708"/>
      <c r="T197" s="709"/>
      <c r="U197" s="709"/>
      <c r="V197" s="709"/>
      <c r="W197" s="709"/>
      <c r="X197" s="710"/>
      <c r="Y197" s="710"/>
      <c r="Z197" s="710"/>
      <c r="AA197" s="711"/>
    </row>
    <row r="198" spans="1:27" s="712" customFormat="1" x14ac:dyDescent="0.25">
      <c r="A198" s="703"/>
      <c r="B198" s="689"/>
      <c r="C198" s="689"/>
      <c r="D198" s="704"/>
      <c r="E198" s="705"/>
      <c r="F198" s="705"/>
      <c r="G198" s="706"/>
      <c r="H198" s="706"/>
      <c r="I198" s="706"/>
      <c r="J198" s="703"/>
      <c r="K198" s="703"/>
      <c r="L198" s="703"/>
      <c r="M198" s="707"/>
      <c r="N198" s="707"/>
      <c r="O198" s="707"/>
      <c r="P198" s="707"/>
      <c r="Q198" s="707"/>
      <c r="R198" s="707"/>
      <c r="S198" s="708"/>
      <c r="T198" s="709"/>
      <c r="U198" s="709"/>
      <c r="V198" s="709"/>
      <c r="W198" s="709"/>
      <c r="X198" s="710"/>
      <c r="Y198" s="710"/>
      <c r="Z198" s="710"/>
      <c r="AA198" s="711"/>
    </row>
    <row r="199" spans="1:27" s="712" customFormat="1" x14ac:dyDescent="0.25">
      <c r="A199" s="703"/>
      <c r="B199" s="689"/>
      <c r="C199" s="689"/>
      <c r="D199" s="704"/>
      <c r="E199" s="705"/>
      <c r="F199" s="705"/>
      <c r="G199" s="706"/>
      <c r="H199" s="706"/>
      <c r="I199" s="706"/>
      <c r="J199" s="703"/>
      <c r="K199" s="703"/>
      <c r="L199" s="703"/>
      <c r="M199" s="707"/>
      <c r="N199" s="707"/>
      <c r="O199" s="707"/>
      <c r="P199" s="707"/>
      <c r="Q199" s="707"/>
      <c r="R199" s="707"/>
      <c r="S199" s="708"/>
      <c r="T199" s="709"/>
      <c r="U199" s="709"/>
      <c r="V199" s="709"/>
      <c r="W199" s="709"/>
      <c r="X199" s="710"/>
      <c r="Y199" s="710"/>
      <c r="Z199" s="710"/>
      <c r="AA199" s="711"/>
    </row>
    <row r="200" spans="1:27" s="712" customFormat="1" x14ac:dyDescent="0.25">
      <c r="A200" s="703"/>
      <c r="B200" s="689"/>
      <c r="C200" s="689"/>
      <c r="D200" s="704"/>
      <c r="E200" s="705"/>
      <c r="F200" s="705"/>
      <c r="G200" s="706"/>
      <c r="H200" s="706"/>
      <c r="I200" s="706"/>
      <c r="J200" s="703"/>
      <c r="K200" s="703"/>
      <c r="L200" s="703"/>
      <c r="M200" s="707"/>
      <c r="N200" s="707"/>
      <c r="O200" s="707"/>
      <c r="P200" s="707"/>
      <c r="Q200" s="707"/>
      <c r="R200" s="707"/>
      <c r="S200" s="708"/>
      <c r="T200" s="709"/>
      <c r="U200" s="709"/>
      <c r="V200" s="709"/>
      <c r="W200" s="709"/>
      <c r="X200" s="710"/>
      <c r="Y200" s="710"/>
      <c r="Z200" s="710"/>
      <c r="AA200" s="711"/>
    </row>
    <row r="201" spans="1:27" s="712" customFormat="1" x14ac:dyDescent="0.25">
      <c r="A201" s="703"/>
      <c r="B201" s="689"/>
      <c r="C201" s="689"/>
      <c r="D201" s="704"/>
      <c r="E201" s="705"/>
      <c r="F201" s="705"/>
      <c r="G201" s="706"/>
      <c r="H201" s="706"/>
      <c r="I201" s="706"/>
      <c r="J201" s="703"/>
      <c r="K201" s="703"/>
      <c r="L201" s="703"/>
      <c r="M201" s="707"/>
      <c r="N201" s="707"/>
      <c r="O201" s="707"/>
      <c r="P201" s="707"/>
      <c r="Q201" s="707"/>
      <c r="R201" s="707"/>
      <c r="S201" s="708"/>
      <c r="T201" s="709"/>
      <c r="U201" s="709"/>
      <c r="V201" s="709"/>
      <c r="W201" s="709"/>
      <c r="X201" s="710"/>
      <c r="Y201" s="710"/>
      <c r="Z201" s="710"/>
      <c r="AA201" s="711"/>
    </row>
    <row r="202" spans="1:27" s="712" customFormat="1" x14ac:dyDescent="0.25">
      <c r="A202" s="703"/>
      <c r="B202" s="689"/>
      <c r="C202" s="689"/>
      <c r="D202" s="704"/>
      <c r="E202" s="705"/>
      <c r="F202" s="705"/>
      <c r="G202" s="706"/>
      <c r="H202" s="706"/>
      <c r="I202" s="706"/>
      <c r="J202" s="703"/>
      <c r="K202" s="703"/>
      <c r="L202" s="703"/>
      <c r="M202" s="707"/>
      <c r="N202" s="707"/>
      <c r="O202" s="707"/>
      <c r="P202" s="707"/>
      <c r="Q202" s="707"/>
      <c r="R202" s="707"/>
      <c r="S202" s="708"/>
      <c r="T202" s="709"/>
      <c r="U202" s="709"/>
      <c r="V202" s="709"/>
      <c r="W202" s="709"/>
      <c r="X202" s="710"/>
      <c r="Y202" s="710"/>
      <c r="Z202" s="710"/>
      <c r="AA202" s="711"/>
    </row>
    <row r="203" spans="1:27" s="712" customFormat="1" x14ac:dyDescent="0.25">
      <c r="A203" s="703"/>
      <c r="B203" s="689"/>
      <c r="C203" s="689"/>
      <c r="D203" s="704"/>
      <c r="E203" s="705"/>
      <c r="F203" s="705"/>
      <c r="G203" s="706"/>
      <c r="H203" s="706"/>
      <c r="I203" s="706"/>
      <c r="J203" s="703"/>
      <c r="K203" s="703"/>
      <c r="L203" s="703"/>
      <c r="M203" s="707"/>
      <c r="N203" s="707"/>
      <c r="O203" s="707"/>
      <c r="P203" s="707"/>
      <c r="Q203" s="707"/>
      <c r="R203" s="707"/>
      <c r="S203" s="708"/>
      <c r="T203" s="709"/>
      <c r="U203" s="709"/>
      <c r="V203" s="709"/>
      <c r="W203" s="709"/>
      <c r="X203" s="710"/>
      <c r="Y203" s="710"/>
      <c r="Z203" s="710"/>
      <c r="AA203" s="711"/>
    </row>
    <row r="204" spans="1:27" s="712" customFormat="1" x14ac:dyDescent="0.25">
      <c r="A204" s="703"/>
      <c r="B204" s="689"/>
      <c r="C204" s="689"/>
      <c r="D204" s="704"/>
      <c r="E204" s="705"/>
      <c r="F204" s="705"/>
      <c r="G204" s="706"/>
      <c r="H204" s="706"/>
      <c r="I204" s="706"/>
      <c r="J204" s="703"/>
      <c r="K204" s="703"/>
      <c r="L204" s="703"/>
      <c r="M204" s="707"/>
      <c r="N204" s="707"/>
      <c r="O204" s="707"/>
      <c r="P204" s="707"/>
      <c r="Q204" s="707"/>
      <c r="R204" s="707"/>
      <c r="S204" s="708"/>
      <c r="T204" s="709"/>
      <c r="U204" s="709"/>
      <c r="V204" s="709"/>
      <c r="W204" s="709"/>
      <c r="X204" s="710"/>
      <c r="Y204" s="710"/>
      <c r="Z204" s="710"/>
      <c r="AA204" s="711"/>
    </row>
    <row r="205" spans="1:27" s="712" customFormat="1" x14ac:dyDescent="0.25">
      <c r="A205" s="703"/>
      <c r="B205" s="689"/>
      <c r="C205" s="689"/>
      <c r="D205" s="704"/>
      <c r="E205" s="705"/>
      <c r="F205" s="705"/>
      <c r="G205" s="706"/>
      <c r="H205" s="706"/>
      <c r="I205" s="706"/>
      <c r="J205" s="703"/>
      <c r="K205" s="703"/>
      <c r="L205" s="703"/>
      <c r="M205" s="707"/>
      <c r="N205" s="707"/>
      <c r="O205" s="707"/>
      <c r="P205" s="707"/>
      <c r="Q205" s="707"/>
      <c r="R205" s="707"/>
      <c r="S205" s="708"/>
      <c r="T205" s="709"/>
      <c r="U205" s="709"/>
      <c r="V205" s="709"/>
      <c r="W205" s="709"/>
      <c r="X205" s="710"/>
      <c r="Y205" s="710"/>
      <c r="Z205" s="710"/>
      <c r="AA205" s="711"/>
    </row>
    <row r="206" spans="1:27" s="712" customFormat="1" x14ac:dyDescent="0.25">
      <c r="A206" s="703"/>
      <c r="B206" s="689"/>
      <c r="C206" s="689"/>
      <c r="D206" s="704"/>
      <c r="E206" s="705"/>
      <c r="F206" s="705"/>
      <c r="G206" s="706"/>
      <c r="H206" s="706"/>
      <c r="I206" s="706"/>
      <c r="J206" s="703"/>
      <c r="K206" s="703"/>
      <c r="L206" s="703"/>
      <c r="M206" s="707"/>
      <c r="N206" s="707"/>
      <c r="O206" s="707"/>
      <c r="P206" s="707"/>
      <c r="Q206" s="707"/>
      <c r="R206" s="707"/>
      <c r="S206" s="708"/>
      <c r="T206" s="709"/>
      <c r="U206" s="709"/>
      <c r="V206" s="709"/>
      <c r="W206" s="709"/>
      <c r="X206" s="710"/>
      <c r="Y206" s="710"/>
      <c r="Z206" s="710"/>
      <c r="AA206" s="711"/>
    </row>
    <row r="207" spans="1:27" s="712" customFormat="1" x14ac:dyDescent="0.25">
      <c r="A207" s="703"/>
      <c r="B207" s="689"/>
      <c r="C207" s="689"/>
      <c r="D207" s="704"/>
      <c r="E207" s="705"/>
      <c r="F207" s="705"/>
      <c r="G207" s="706"/>
      <c r="H207" s="706"/>
      <c r="I207" s="706"/>
      <c r="J207" s="703"/>
      <c r="K207" s="703"/>
      <c r="L207" s="703"/>
      <c r="M207" s="707"/>
      <c r="N207" s="707"/>
      <c r="O207" s="707"/>
      <c r="P207" s="707"/>
      <c r="Q207" s="707"/>
      <c r="R207" s="707"/>
      <c r="S207" s="708"/>
      <c r="T207" s="709"/>
      <c r="U207" s="709"/>
      <c r="V207" s="709"/>
      <c r="W207" s="709"/>
      <c r="X207" s="710"/>
      <c r="Y207" s="710"/>
      <c r="Z207" s="710"/>
      <c r="AA207" s="711"/>
    </row>
    <row r="208" spans="1:27" s="712" customFormat="1" x14ac:dyDescent="0.25">
      <c r="A208" s="703"/>
      <c r="B208" s="689"/>
      <c r="C208" s="689"/>
      <c r="D208" s="704"/>
      <c r="E208" s="705"/>
      <c r="F208" s="705"/>
      <c r="G208" s="706"/>
      <c r="H208" s="706"/>
      <c r="I208" s="706"/>
      <c r="J208" s="703"/>
      <c r="K208" s="703"/>
      <c r="L208" s="703"/>
      <c r="M208" s="707"/>
      <c r="N208" s="707"/>
      <c r="O208" s="707"/>
      <c r="P208" s="707"/>
      <c r="Q208" s="707"/>
      <c r="R208" s="707"/>
      <c r="S208" s="708"/>
      <c r="T208" s="709"/>
      <c r="U208" s="709"/>
      <c r="V208" s="709"/>
      <c r="W208" s="709"/>
      <c r="X208" s="710"/>
      <c r="Y208" s="710"/>
      <c r="Z208" s="710"/>
      <c r="AA208" s="711"/>
    </row>
    <row r="209" spans="1:27" s="712" customFormat="1" x14ac:dyDescent="0.25">
      <c r="A209" s="703"/>
      <c r="B209" s="689"/>
      <c r="C209" s="689"/>
      <c r="D209" s="704"/>
      <c r="E209" s="705"/>
      <c r="F209" s="705"/>
      <c r="G209" s="706"/>
      <c r="H209" s="706"/>
      <c r="I209" s="706"/>
      <c r="J209" s="703"/>
      <c r="K209" s="703"/>
      <c r="L209" s="703"/>
      <c r="M209" s="707"/>
      <c r="N209" s="707"/>
      <c r="O209" s="707"/>
      <c r="P209" s="707"/>
      <c r="Q209" s="707"/>
      <c r="R209" s="707"/>
      <c r="S209" s="708"/>
      <c r="T209" s="709"/>
      <c r="U209" s="709"/>
      <c r="V209" s="709"/>
      <c r="W209" s="709"/>
      <c r="X209" s="710"/>
      <c r="Y209" s="710"/>
      <c r="Z209" s="710"/>
      <c r="AA209" s="711"/>
    </row>
    <row r="210" spans="1:27" s="712" customFormat="1" x14ac:dyDescent="0.25">
      <c r="A210" s="703"/>
      <c r="B210" s="689"/>
      <c r="C210" s="689"/>
      <c r="D210" s="704"/>
      <c r="E210" s="705"/>
      <c r="F210" s="705"/>
      <c r="G210" s="706"/>
      <c r="H210" s="706"/>
      <c r="I210" s="706"/>
      <c r="J210" s="703"/>
      <c r="K210" s="703"/>
      <c r="L210" s="703"/>
      <c r="M210" s="707"/>
      <c r="N210" s="707"/>
      <c r="O210" s="707"/>
      <c r="P210" s="707"/>
      <c r="Q210" s="707"/>
      <c r="R210" s="707"/>
      <c r="S210" s="708"/>
      <c r="T210" s="709"/>
      <c r="U210" s="709"/>
      <c r="V210" s="709"/>
      <c r="W210" s="709"/>
      <c r="X210" s="710"/>
      <c r="Y210" s="710"/>
      <c r="Z210" s="710"/>
      <c r="AA210" s="711"/>
    </row>
    <row r="211" spans="1:27" s="712" customFormat="1" x14ac:dyDescent="0.25">
      <c r="A211" s="703"/>
      <c r="B211" s="689"/>
      <c r="C211" s="689"/>
      <c r="D211" s="704"/>
      <c r="E211" s="705"/>
      <c r="F211" s="705"/>
      <c r="G211" s="706"/>
      <c r="H211" s="706"/>
      <c r="I211" s="706"/>
      <c r="J211" s="703"/>
      <c r="K211" s="703"/>
      <c r="L211" s="703"/>
      <c r="M211" s="707"/>
      <c r="N211" s="707"/>
      <c r="O211" s="707"/>
      <c r="P211" s="707"/>
      <c r="Q211" s="707"/>
      <c r="R211" s="707"/>
      <c r="S211" s="708"/>
      <c r="T211" s="709"/>
      <c r="U211" s="709"/>
      <c r="V211" s="709"/>
      <c r="W211" s="709"/>
      <c r="X211" s="710"/>
      <c r="Y211" s="710"/>
      <c r="Z211" s="710"/>
      <c r="AA211" s="711"/>
    </row>
    <row r="212" spans="1:27" s="712" customFormat="1" x14ac:dyDescent="0.25">
      <c r="A212" s="703"/>
      <c r="B212" s="689"/>
      <c r="C212" s="689"/>
      <c r="D212" s="704"/>
      <c r="E212" s="705"/>
      <c r="F212" s="705"/>
      <c r="G212" s="706"/>
      <c r="H212" s="706"/>
      <c r="I212" s="706"/>
      <c r="J212" s="703"/>
      <c r="K212" s="703"/>
      <c r="L212" s="703"/>
      <c r="M212" s="707"/>
      <c r="N212" s="707"/>
      <c r="O212" s="707"/>
      <c r="P212" s="707"/>
      <c r="Q212" s="707"/>
      <c r="R212" s="707"/>
      <c r="S212" s="708"/>
      <c r="T212" s="709"/>
      <c r="U212" s="709"/>
      <c r="V212" s="709"/>
      <c r="W212" s="709"/>
      <c r="X212" s="710"/>
      <c r="Y212" s="710"/>
      <c r="Z212" s="710"/>
      <c r="AA212" s="711"/>
    </row>
    <row r="213" spans="1:27" s="712" customFormat="1" x14ac:dyDescent="0.25">
      <c r="A213" s="703"/>
      <c r="B213" s="689"/>
      <c r="C213" s="689"/>
      <c r="D213" s="704"/>
      <c r="E213" s="705"/>
      <c r="F213" s="705"/>
      <c r="G213" s="706"/>
      <c r="H213" s="706"/>
      <c r="I213" s="706"/>
      <c r="J213" s="703"/>
      <c r="K213" s="703"/>
      <c r="L213" s="703"/>
      <c r="M213" s="707"/>
      <c r="N213" s="707"/>
      <c r="O213" s="707"/>
      <c r="P213" s="707"/>
      <c r="Q213" s="707"/>
      <c r="R213" s="707"/>
      <c r="S213" s="708"/>
      <c r="T213" s="709"/>
      <c r="U213" s="709"/>
      <c r="V213" s="709"/>
      <c r="W213" s="709"/>
      <c r="X213" s="710"/>
      <c r="Y213" s="710"/>
      <c r="Z213" s="710"/>
      <c r="AA213" s="711"/>
    </row>
    <row r="214" spans="1:27" s="712" customFormat="1" x14ac:dyDescent="0.25">
      <c r="A214" s="715"/>
      <c r="D214" s="716"/>
      <c r="E214" s="717"/>
      <c r="F214" s="717"/>
      <c r="G214" s="718"/>
      <c r="H214" s="718"/>
      <c r="I214" s="718"/>
      <c r="J214" s="715"/>
      <c r="K214" s="715"/>
      <c r="L214" s="715"/>
      <c r="M214" s="719"/>
      <c r="N214" s="719"/>
      <c r="O214" s="719"/>
      <c r="P214" s="719"/>
      <c r="Q214" s="719"/>
      <c r="R214" s="719"/>
      <c r="S214" s="720"/>
      <c r="T214" s="709"/>
      <c r="U214" s="709"/>
      <c r="V214" s="709"/>
      <c r="W214" s="709"/>
      <c r="X214" s="710"/>
      <c r="Y214" s="710"/>
      <c r="Z214" s="710"/>
      <c r="AA214" s="711"/>
    </row>
    <row r="215" spans="1:27" s="712" customFormat="1" x14ac:dyDescent="0.25">
      <c r="A215" s="715"/>
      <c r="D215" s="716"/>
      <c r="E215" s="717"/>
      <c r="F215" s="717"/>
      <c r="G215" s="718"/>
      <c r="H215" s="718"/>
      <c r="I215" s="718"/>
      <c r="J215" s="715"/>
      <c r="K215" s="715"/>
      <c r="L215" s="715"/>
      <c r="M215" s="719"/>
      <c r="N215" s="719"/>
      <c r="O215" s="719"/>
      <c r="P215" s="719"/>
      <c r="Q215" s="719"/>
      <c r="R215" s="719"/>
      <c r="S215" s="720"/>
      <c r="T215" s="709"/>
      <c r="U215" s="709"/>
      <c r="V215" s="709"/>
      <c r="W215" s="709"/>
      <c r="X215" s="710"/>
      <c r="Y215" s="710"/>
      <c r="Z215" s="710"/>
      <c r="AA215" s="711"/>
    </row>
    <row r="216" spans="1:27" s="712" customFormat="1" x14ac:dyDescent="0.25">
      <c r="A216" s="715"/>
      <c r="D216" s="716"/>
      <c r="E216" s="717"/>
      <c r="F216" s="717"/>
      <c r="G216" s="718"/>
      <c r="H216" s="718"/>
      <c r="I216" s="718"/>
      <c r="J216" s="715"/>
      <c r="K216" s="715"/>
      <c r="L216" s="715"/>
      <c r="M216" s="719"/>
      <c r="N216" s="719"/>
      <c r="O216" s="719"/>
      <c r="P216" s="719"/>
      <c r="Q216" s="719"/>
      <c r="R216" s="719"/>
      <c r="S216" s="720"/>
      <c r="T216" s="709"/>
      <c r="U216" s="709"/>
      <c r="V216" s="709"/>
      <c r="W216" s="709"/>
      <c r="X216" s="710"/>
      <c r="Y216" s="710"/>
      <c r="Z216" s="710"/>
      <c r="AA216" s="711"/>
    </row>
    <row r="217" spans="1:27" s="712" customFormat="1" x14ac:dyDescent="0.25">
      <c r="A217" s="715"/>
      <c r="D217" s="716"/>
      <c r="E217" s="717"/>
      <c r="F217" s="717"/>
      <c r="G217" s="718"/>
      <c r="H217" s="718"/>
      <c r="I217" s="718"/>
      <c r="J217" s="715"/>
      <c r="K217" s="715"/>
      <c r="L217" s="715"/>
      <c r="M217" s="719"/>
      <c r="N217" s="719"/>
      <c r="O217" s="719"/>
      <c r="P217" s="719"/>
      <c r="Q217" s="719"/>
      <c r="R217" s="719"/>
      <c r="S217" s="720"/>
      <c r="T217" s="709"/>
      <c r="U217" s="709"/>
      <c r="V217" s="709"/>
      <c r="W217" s="709"/>
      <c r="X217" s="710"/>
      <c r="Y217" s="710"/>
      <c r="Z217" s="710"/>
      <c r="AA217" s="711"/>
    </row>
    <row r="218" spans="1:27" s="712" customFormat="1" x14ac:dyDescent="0.25">
      <c r="A218" s="715"/>
      <c r="D218" s="716"/>
      <c r="E218" s="717"/>
      <c r="F218" s="717"/>
      <c r="G218" s="718"/>
      <c r="H218" s="718"/>
      <c r="I218" s="718"/>
      <c r="J218" s="715"/>
      <c r="K218" s="715"/>
      <c r="L218" s="715"/>
      <c r="M218" s="719"/>
      <c r="N218" s="719"/>
      <c r="O218" s="719"/>
      <c r="P218" s="719"/>
      <c r="Q218" s="719"/>
      <c r="R218" s="719"/>
      <c r="S218" s="720"/>
      <c r="T218" s="709"/>
      <c r="U218" s="709"/>
      <c r="V218" s="709"/>
      <c r="W218" s="709"/>
      <c r="X218" s="710"/>
      <c r="Y218" s="710"/>
      <c r="Z218" s="710"/>
      <c r="AA218" s="711"/>
    </row>
    <row r="219" spans="1:27" s="712" customFormat="1" x14ac:dyDescent="0.25">
      <c r="A219" s="715"/>
      <c r="D219" s="716"/>
      <c r="E219" s="717"/>
      <c r="F219" s="717"/>
      <c r="G219" s="718"/>
      <c r="H219" s="718"/>
      <c r="I219" s="718"/>
      <c r="J219" s="715"/>
      <c r="K219" s="715"/>
      <c r="L219" s="715"/>
      <c r="M219" s="719"/>
      <c r="N219" s="719"/>
      <c r="O219" s="719"/>
      <c r="P219" s="719"/>
      <c r="Q219" s="719"/>
      <c r="R219" s="719"/>
      <c r="S219" s="720"/>
      <c r="T219" s="709"/>
      <c r="U219" s="709"/>
      <c r="V219" s="709"/>
      <c r="W219" s="709"/>
      <c r="X219" s="710"/>
      <c r="Y219" s="710"/>
      <c r="Z219" s="710"/>
      <c r="AA219" s="711"/>
    </row>
    <row r="220" spans="1:27" s="712" customFormat="1" x14ac:dyDescent="0.25">
      <c r="A220" s="715"/>
      <c r="D220" s="716"/>
      <c r="E220" s="717"/>
      <c r="F220" s="717"/>
      <c r="G220" s="718"/>
      <c r="H220" s="718"/>
      <c r="I220" s="718"/>
      <c r="J220" s="715"/>
      <c r="K220" s="715"/>
      <c r="L220" s="715"/>
      <c r="M220" s="719"/>
      <c r="N220" s="719"/>
      <c r="O220" s="719"/>
      <c r="P220" s="719"/>
      <c r="Q220" s="719"/>
      <c r="R220" s="719"/>
      <c r="S220" s="720"/>
      <c r="T220" s="709"/>
      <c r="U220" s="709"/>
      <c r="V220" s="709"/>
      <c r="W220" s="709"/>
      <c r="X220" s="710"/>
      <c r="Y220" s="710"/>
      <c r="Z220" s="710"/>
      <c r="AA220" s="711"/>
    </row>
    <row r="221" spans="1:27" s="712" customFormat="1" x14ac:dyDescent="0.25">
      <c r="A221" s="715"/>
      <c r="D221" s="716"/>
      <c r="E221" s="717"/>
      <c r="F221" s="717"/>
      <c r="G221" s="718"/>
      <c r="H221" s="718"/>
      <c r="I221" s="718"/>
      <c r="J221" s="715"/>
      <c r="K221" s="715"/>
      <c r="L221" s="715"/>
      <c r="M221" s="719"/>
      <c r="N221" s="719"/>
      <c r="O221" s="719"/>
      <c r="P221" s="719"/>
      <c r="Q221" s="719"/>
      <c r="R221" s="719"/>
      <c r="S221" s="720"/>
      <c r="T221" s="709"/>
      <c r="U221" s="709"/>
      <c r="V221" s="709"/>
      <c r="W221" s="709"/>
      <c r="X221" s="710"/>
      <c r="Y221" s="710"/>
      <c r="Z221" s="710"/>
      <c r="AA221" s="711"/>
    </row>
    <row r="222" spans="1:27" s="712" customFormat="1" x14ac:dyDescent="0.25">
      <c r="A222" s="715"/>
      <c r="D222" s="716"/>
      <c r="E222" s="717"/>
      <c r="F222" s="717"/>
      <c r="G222" s="718"/>
      <c r="H222" s="718"/>
      <c r="I222" s="718"/>
      <c r="J222" s="715"/>
      <c r="K222" s="715"/>
      <c r="L222" s="715"/>
      <c r="M222" s="719"/>
      <c r="N222" s="719"/>
      <c r="O222" s="719"/>
      <c r="P222" s="719"/>
      <c r="Q222" s="719"/>
      <c r="R222" s="719"/>
      <c r="S222" s="720"/>
      <c r="T222" s="709"/>
      <c r="U222" s="709"/>
      <c r="V222" s="709"/>
      <c r="W222" s="709"/>
      <c r="X222" s="710"/>
      <c r="Y222" s="710"/>
      <c r="Z222" s="710"/>
      <c r="AA222" s="711"/>
    </row>
    <row r="223" spans="1:27" s="712" customFormat="1" x14ac:dyDescent="0.25">
      <c r="A223" s="715"/>
      <c r="D223" s="716"/>
      <c r="E223" s="717"/>
      <c r="F223" s="717"/>
      <c r="G223" s="718"/>
      <c r="H223" s="718"/>
      <c r="I223" s="718"/>
      <c r="J223" s="715"/>
      <c r="K223" s="715"/>
      <c r="L223" s="715"/>
      <c r="M223" s="719"/>
      <c r="N223" s="719"/>
      <c r="O223" s="719"/>
      <c r="P223" s="719"/>
      <c r="Q223" s="719"/>
      <c r="R223" s="719"/>
      <c r="S223" s="720"/>
      <c r="T223" s="709"/>
      <c r="U223" s="709"/>
      <c r="V223" s="709"/>
      <c r="W223" s="709"/>
      <c r="X223" s="710"/>
      <c r="Y223" s="710"/>
      <c r="Z223" s="710"/>
      <c r="AA223" s="711"/>
    </row>
    <row r="224" spans="1:27" s="712" customFormat="1" x14ac:dyDescent="0.25">
      <c r="A224" s="715"/>
      <c r="D224" s="716"/>
      <c r="E224" s="717"/>
      <c r="F224" s="717"/>
      <c r="G224" s="718"/>
      <c r="H224" s="718"/>
      <c r="I224" s="718"/>
      <c r="J224" s="715"/>
      <c r="K224" s="715"/>
      <c r="L224" s="715"/>
      <c r="M224" s="719"/>
      <c r="N224" s="719"/>
      <c r="O224" s="719"/>
      <c r="P224" s="719"/>
      <c r="Q224" s="719"/>
      <c r="R224" s="719"/>
      <c r="S224" s="720"/>
      <c r="T224" s="709"/>
      <c r="U224" s="709"/>
      <c r="V224" s="709"/>
      <c r="W224" s="709"/>
      <c r="X224" s="710"/>
      <c r="Y224" s="710"/>
      <c r="Z224" s="710"/>
      <c r="AA224" s="711"/>
    </row>
    <row r="225" spans="1:27" s="712" customFormat="1" x14ac:dyDescent="0.25">
      <c r="A225" s="715"/>
      <c r="D225" s="716"/>
      <c r="E225" s="717"/>
      <c r="F225" s="717"/>
      <c r="G225" s="718"/>
      <c r="H225" s="718"/>
      <c r="I225" s="718"/>
      <c r="J225" s="715"/>
      <c r="K225" s="715"/>
      <c r="L225" s="715"/>
      <c r="M225" s="719"/>
      <c r="N225" s="719"/>
      <c r="O225" s="719"/>
      <c r="P225" s="719"/>
      <c r="Q225" s="719"/>
      <c r="R225" s="719"/>
      <c r="S225" s="720"/>
      <c r="T225" s="709"/>
      <c r="U225" s="709"/>
      <c r="V225" s="709"/>
      <c r="W225" s="709"/>
      <c r="X225" s="710"/>
      <c r="Y225" s="710"/>
      <c r="Z225" s="710"/>
      <c r="AA225" s="711"/>
    </row>
    <row r="226" spans="1:27" s="712" customFormat="1" x14ac:dyDescent="0.25">
      <c r="A226" s="715"/>
      <c r="D226" s="716"/>
      <c r="E226" s="717"/>
      <c r="F226" s="717"/>
      <c r="G226" s="718"/>
      <c r="H226" s="718"/>
      <c r="I226" s="718"/>
      <c r="J226" s="715"/>
      <c r="K226" s="715"/>
      <c r="L226" s="715"/>
      <c r="M226" s="719"/>
      <c r="N226" s="719"/>
      <c r="O226" s="719"/>
      <c r="P226" s="719"/>
      <c r="Q226" s="719"/>
      <c r="R226" s="719"/>
      <c r="S226" s="720"/>
      <c r="T226" s="709"/>
      <c r="U226" s="709"/>
      <c r="V226" s="709"/>
      <c r="W226" s="709"/>
      <c r="X226" s="710"/>
      <c r="Y226" s="710"/>
      <c r="Z226" s="710"/>
      <c r="AA226" s="711"/>
    </row>
    <row r="227" spans="1:27" s="712" customFormat="1" x14ac:dyDescent="0.25">
      <c r="A227" s="715"/>
      <c r="D227" s="716"/>
      <c r="E227" s="717"/>
      <c r="F227" s="717"/>
      <c r="G227" s="718"/>
      <c r="H227" s="718"/>
      <c r="I227" s="718"/>
      <c r="J227" s="715"/>
      <c r="K227" s="715"/>
      <c r="L227" s="715"/>
      <c r="M227" s="719"/>
      <c r="N227" s="719"/>
      <c r="O227" s="719"/>
      <c r="P227" s="719"/>
      <c r="Q227" s="719"/>
      <c r="R227" s="719"/>
      <c r="S227" s="720"/>
      <c r="T227" s="709"/>
      <c r="U227" s="709"/>
      <c r="V227" s="709"/>
      <c r="W227" s="709"/>
      <c r="X227" s="710"/>
      <c r="Y227" s="710"/>
      <c r="Z227" s="710"/>
      <c r="AA227" s="711"/>
    </row>
    <row r="228" spans="1:27" s="712" customFormat="1" x14ac:dyDescent="0.25">
      <c r="A228" s="715"/>
      <c r="D228" s="716"/>
      <c r="E228" s="717"/>
      <c r="F228" s="717"/>
      <c r="G228" s="718"/>
      <c r="H228" s="718"/>
      <c r="I228" s="718"/>
      <c r="J228" s="715"/>
      <c r="K228" s="715"/>
      <c r="L228" s="715"/>
      <c r="M228" s="719"/>
      <c r="N228" s="719"/>
      <c r="O228" s="719"/>
      <c r="P228" s="719"/>
      <c r="Q228" s="719"/>
      <c r="R228" s="719"/>
      <c r="S228" s="720"/>
      <c r="T228" s="709"/>
      <c r="U228" s="709"/>
      <c r="V228" s="709"/>
      <c r="W228" s="709"/>
      <c r="X228" s="710"/>
      <c r="Y228" s="710"/>
      <c r="Z228" s="710"/>
      <c r="AA228" s="711"/>
    </row>
    <row r="229" spans="1:27" s="712" customFormat="1" x14ac:dyDescent="0.25">
      <c r="A229" s="715"/>
      <c r="D229" s="716"/>
      <c r="E229" s="717"/>
      <c r="F229" s="717"/>
      <c r="G229" s="718"/>
      <c r="H229" s="718"/>
      <c r="I229" s="718"/>
      <c r="J229" s="715"/>
      <c r="K229" s="715"/>
      <c r="L229" s="715"/>
      <c r="M229" s="719"/>
      <c r="N229" s="719"/>
      <c r="O229" s="719"/>
      <c r="P229" s="719"/>
      <c r="Q229" s="719"/>
      <c r="R229" s="719"/>
      <c r="S229" s="720"/>
      <c r="T229" s="709"/>
      <c r="U229" s="709"/>
      <c r="V229" s="709"/>
      <c r="W229" s="709"/>
      <c r="X229" s="710"/>
      <c r="Y229" s="710"/>
      <c r="Z229" s="710"/>
      <c r="AA229" s="711"/>
    </row>
    <row r="230" spans="1:27" s="712" customFormat="1" x14ac:dyDescent="0.25">
      <c r="A230" s="715"/>
      <c r="D230" s="716"/>
      <c r="E230" s="717"/>
      <c r="F230" s="717"/>
      <c r="G230" s="718"/>
      <c r="H230" s="718"/>
      <c r="I230" s="718"/>
      <c r="J230" s="715"/>
      <c r="K230" s="715"/>
      <c r="L230" s="715"/>
      <c r="M230" s="719"/>
      <c r="N230" s="719"/>
      <c r="O230" s="719"/>
      <c r="P230" s="719"/>
      <c r="Q230" s="719"/>
      <c r="R230" s="719"/>
      <c r="S230" s="720"/>
      <c r="T230" s="709"/>
      <c r="U230" s="709"/>
      <c r="V230" s="709"/>
      <c r="W230" s="709"/>
      <c r="X230" s="710"/>
      <c r="Y230" s="710"/>
      <c r="Z230" s="710"/>
      <c r="AA230" s="711"/>
    </row>
    <row r="231" spans="1:27" s="712" customFormat="1" x14ac:dyDescent="0.25">
      <c r="A231" s="715"/>
      <c r="D231" s="716"/>
      <c r="E231" s="717"/>
      <c r="F231" s="717"/>
      <c r="G231" s="718"/>
      <c r="H231" s="718"/>
      <c r="I231" s="718"/>
      <c r="J231" s="715"/>
      <c r="K231" s="715"/>
      <c r="L231" s="715"/>
      <c r="M231" s="719"/>
      <c r="N231" s="719"/>
      <c r="O231" s="719"/>
      <c r="P231" s="719"/>
      <c r="Q231" s="719"/>
      <c r="R231" s="719"/>
      <c r="S231" s="720"/>
      <c r="T231" s="709"/>
      <c r="U231" s="709"/>
      <c r="V231" s="709"/>
      <c r="W231" s="709"/>
      <c r="X231" s="710"/>
      <c r="Y231" s="710"/>
      <c r="Z231" s="710"/>
      <c r="AA231" s="711"/>
    </row>
    <row r="232" spans="1:27" s="712" customFormat="1" x14ac:dyDescent="0.25">
      <c r="A232" s="715"/>
      <c r="D232" s="716"/>
      <c r="E232" s="717"/>
      <c r="F232" s="717"/>
      <c r="G232" s="718"/>
      <c r="H232" s="718"/>
      <c r="I232" s="718"/>
      <c r="J232" s="715"/>
      <c r="K232" s="715"/>
      <c r="L232" s="715"/>
      <c r="M232" s="719"/>
      <c r="N232" s="719"/>
      <c r="O232" s="719"/>
      <c r="P232" s="719"/>
      <c r="Q232" s="719"/>
      <c r="R232" s="719"/>
      <c r="S232" s="720"/>
      <c r="T232" s="709"/>
      <c r="U232" s="709"/>
      <c r="V232" s="709"/>
      <c r="W232" s="709"/>
      <c r="X232" s="710"/>
      <c r="Y232" s="710"/>
      <c r="Z232" s="710"/>
      <c r="AA232" s="711"/>
    </row>
    <row r="233" spans="1:27" s="712" customFormat="1" x14ac:dyDescent="0.25">
      <c r="A233" s="715"/>
      <c r="D233" s="716"/>
      <c r="E233" s="717"/>
      <c r="F233" s="717"/>
      <c r="G233" s="718"/>
      <c r="H233" s="718"/>
      <c r="I233" s="718"/>
      <c r="J233" s="715"/>
      <c r="K233" s="715"/>
      <c r="L233" s="715"/>
      <c r="M233" s="719"/>
      <c r="N233" s="719"/>
      <c r="O233" s="719"/>
      <c r="P233" s="719"/>
      <c r="Q233" s="719"/>
      <c r="R233" s="719"/>
      <c r="S233" s="720"/>
      <c r="T233" s="709"/>
      <c r="U233" s="709"/>
      <c r="V233" s="709"/>
      <c r="W233" s="709"/>
      <c r="X233" s="710"/>
      <c r="Y233" s="710"/>
      <c r="Z233" s="710"/>
      <c r="AA233" s="711"/>
    </row>
    <row r="234" spans="1:27" s="712" customFormat="1" x14ac:dyDescent="0.25">
      <c r="A234" s="715"/>
      <c r="D234" s="716"/>
      <c r="E234" s="717"/>
      <c r="F234" s="717"/>
      <c r="G234" s="718"/>
      <c r="H234" s="718"/>
      <c r="I234" s="718"/>
      <c r="J234" s="715"/>
      <c r="K234" s="715"/>
      <c r="L234" s="715"/>
      <c r="M234" s="719"/>
      <c r="N234" s="719"/>
      <c r="O234" s="719"/>
      <c r="P234" s="719"/>
      <c r="Q234" s="719"/>
      <c r="R234" s="719"/>
      <c r="S234" s="720"/>
      <c r="T234" s="709"/>
      <c r="U234" s="709"/>
      <c r="V234" s="709"/>
      <c r="W234" s="709"/>
      <c r="X234" s="710"/>
      <c r="Y234" s="710"/>
      <c r="Z234" s="710"/>
      <c r="AA234" s="711"/>
    </row>
    <row r="235" spans="1:27" s="712" customFormat="1" x14ac:dyDescent="0.25">
      <c r="A235" s="715"/>
      <c r="D235" s="716"/>
      <c r="E235" s="717"/>
      <c r="F235" s="717"/>
      <c r="G235" s="718"/>
      <c r="H235" s="718"/>
      <c r="I235" s="718"/>
      <c r="J235" s="715"/>
      <c r="K235" s="715"/>
      <c r="L235" s="715"/>
      <c r="M235" s="719"/>
      <c r="N235" s="719"/>
      <c r="O235" s="719"/>
      <c r="P235" s="719"/>
      <c r="Q235" s="719"/>
      <c r="R235" s="719"/>
      <c r="S235" s="720"/>
      <c r="T235" s="709"/>
      <c r="U235" s="709"/>
      <c r="V235" s="709"/>
      <c r="W235" s="709"/>
      <c r="X235" s="710"/>
      <c r="Y235" s="710"/>
      <c r="Z235" s="710"/>
      <c r="AA235" s="711"/>
    </row>
    <row r="236" spans="1:27" s="712" customFormat="1" x14ac:dyDescent="0.25">
      <c r="A236" s="715"/>
      <c r="D236" s="716"/>
      <c r="E236" s="717"/>
      <c r="F236" s="717"/>
      <c r="G236" s="718"/>
      <c r="H236" s="718"/>
      <c r="I236" s="718"/>
      <c r="J236" s="715"/>
      <c r="K236" s="715"/>
      <c r="L236" s="715"/>
      <c r="M236" s="719"/>
      <c r="N236" s="719"/>
      <c r="O236" s="719"/>
      <c r="P236" s="719"/>
      <c r="Q236" s="719"/>
      <c r="R236" s="719"/>
      <c r="S236" s="720"/>
      <c r="T236" s="709"/>
      <c r="U236" s="709"/>
      <c r="V236" s="709"/>
      <c r="W236" s="709"/>
      <c r="X236" s="710"/>
      <c r="Y236" s="710"/>
      <c r="Z236" s="710"/>
      <c r="AA236" s="711"/>
    </row>
    <row r="237" spans="1:27" s="712" customFormat="1" x14ac:dyDescent="0.25">
      <c r="A237" s="715"/>
      <c r="D237" s="716"/>
      <c r="E237" s="717"/>
      <c r="F237" s="717"/>
      <c r="G237" s="718"/>
      <c r="H237" s="718"/>
      <c r="I237" s="718"/>
      <c r="J237" s="715"/>
      <c r="K237" s="715"/>
      <c r="L237" s="715"/>
      <c r="M237" s="719"/>
      <c r="N237" s="719"/>
      <c r="O237" s="719"/>
      <c r="P237" s="719"/>
      <c r="Q237" s="719"/>
      <c r="R237" s="719"/>
      <c r="S237" s="720"/>
      <c r="T237" s="709"/>
      <c r="U237" s="709"/>
      <c r="V237" s="709"/>
      <c r="W237" s="709"/>
      <c r="X237" s="710"/>
      <c r="Y237" s="710"/>
      <c r="Z237" s="710"/>
      <c r="AA237" s="711"/>
    </row>
    <row r="238" spans="1:27" s="712" customFormat="1" x14ac:dyDescent="0.25">
      <c r="A238" s="715"/>
      <c r="D238" s="716"/>
      <c r="E238" s="717"/>
      <c r="F238" s="717"/>
      <c r="G238" s="718"/>
      <c r="H238" s="718"/>
      <c r="I238" s="718"/>
      <c r="J238" s="715"/>
      <c r="K238" s="715"/>
      <c r="L238" s="715"/>
      <c r="M238" s="719"/>
      <c r="N238" s="719"/>
      <c r="O238" s="719"/>
      <c r="P238" s="719"/>
      <c r="Q238" s="719"/>
      <c r="R238" s="719"/>
      <c r="S238" s="720"/>
      <c r="T238" s="709"/>
      <c r="U238" s="709"/>
      <c r="V238" s="709"/>
      <c r="W238" s="709"/>
      <c r="X238" s="710"/>
      <c r="Y238" s="710"/>
      <c r="Z238" s="710"/>
      <c r="AA238" s="711"/>
    </row>
    <row r="239" spans="1:27" s="712" customFormat="1" x14ac:dyDescent="0.25">
      <c r="A239" s="715"/>
      <c r="D239" s="716"/>
      <c r="E239" s="717"/>
      <c r="F239" s="717"/>
      <c r="G239" s="718"/>
      <c r="H239" s="718"/>
      <c r="I239" s="718"/>
      <c r="J239" s="715"/>
      <c r="K239" s="715"/>
      <c r="L239" s="715"/>
      <c r="M239" s="719"/>
      <c r="N239" s="719"/>
      <c r="O239" s="719"/>
      <c r="P239" s="719"/>
      <c r="Q239" s="719"/>
      <c r="R239" s="719"/>
      <c r="S239" s="720"/>
      <c r="T239" s="709"/>
      <c r="U239" s="709"/>
      <c r="V239" s="709"/>
      <c r="W239" s="709"/>
      <c r="X239" s="710"/>
      <c r="Y239" s="710"/>
      <c r="Z239" s="710"/>
      <c r="AA239" s="711"/>
    </row>
    <row r="240" spans="1:27" s="712" customFormat="1" x14ac:dyDescent="0.25">
      <c r="A240" s="715"/>
      <c r="D240" s="716"/>
      <c r="E240" s="717"/>
      <c r="F240" s="717"/>
      <c r="G240" s="718"/>
      <c r="H240" s="718"/>
      <c r="I240" s="718"/>
      <c r="J240" s="715"/>
      <c r="K240" s="715"/>
      <c r="L240" s="715"/>
      <c r="M240" s="719"/>
      <c r="N240" s="719"/>
      <c r="O240" s="719"/>
      <c r="P240" s="719"/>
      <c r="Q240" s="719"/>
      <c r="R240" s="719"/>
      <c r="S240" s="720"/>
      <c r="T240" s="709"/>
      <c r="U240" s="709"/>
      <c r="V240" s="709"/>
      <c r="W240" s="709"/>
      <c r="X240" s="710"/>
      <c r="Y240" s="710"/>
      <c r="Z240" s="710"/>
      <c r="AA240" s="711"/>
    </row>
    <row r="241" spans="1:27" s="712" customFormat="1" x14ac:dyDescent="0.25">
      <c r="A241" s="715"/>
      <c r="D241" s="716"/>
      <c r="E241" s="717"/>
      <c r="F241" s="717"/>
      <c r="G241" s="718"/>
      <c r="H241" s="718"/>
      <c r="I241" s="718"/>
      <c r="J241" s="715"/>
      <c r="K241" s="715"/>
      <c r="L241" s="715"/>
      <c r="M241" s="719"/>
      <c r="N241" s="719"/>
      <c r="O241" s="719"/>
      <c r="P241" s="719"/>
      <c r="Q241" s="719"/>
      <c r="R241" s="719"/>
      <c r="S241" s="720"/>
      <c r="T241" s="709"/>
      <c r="U241" s="709"/>
      <c r="V241" s="709"/>
      <c r="W241" s="709"/>
      <c r="X241" s="710"/>
      <c r="Y241" s="710"/>
      <c r="Z241" s="710"/>
      <c r="AA241" s="711"/>
    </row>
    <row r="242" spans="1:27" s="712" customFormat="1" x14ac:dyDescent="0.25">
      <c r="A242" s="715"/>
      <c r="D242" s="716"/>
      <c r="E242" s="717"/>
      <c r="F242" s="717"/>
      <c r="G242" s="718"/>
      <c r="H242" s="718"/>
      <c r="I242" s="718"/>
      <c r="J242" s="715"/>
      <c r="K242" s="715"/>
      <c r="L242" s="715"/>
      <c r="M242" s="719"/>
      <c r="N242" s="719"/>
      <c r="O242" s="719"/>
      <c r="P242" s="719"/>
      <c r="Q242" s="719"/>
      <c r="R242" s="719"/>
      <c r="S242" s="720"/>
      <c r="T242" s="709"/>
      <c r="U242" s="709"/>
      <c r="V242" s="709"/>
      <c r="W242" s="709"/>
      <c r="X242" s="710"/>
      <c r="Y242" s="710"/>
      <c r="Z242" s="710"/>
      <c r="AA242" s="711"/>
    </row>
    <row r="243" spans="1:27" s="712" customFormat="1" x14ac:dyDescent="0.25">
      <c r="A243" s="715"/>
      <c r="D243" s="716"/>
      <c r="E243" s="717"/>
      <c r="F243" s="717"/>
      <c r="G243" s="718"/>
      <c r="H243" s="718"/>
      <c r="I243" s="718"/>
      <c r="J243" s="715"/>
      <c r="K243" s="715"/>
      <c r="L243" s="715"/>
      <c r="M243" s="719"/>
      <c r="N243" s="719"/>
      <c r="O243" s="719"/>
      <c r="P243" s="719"/>
      <c r="Q243" s="719"/>
      <c r="R243" s="719"/>
      <c r="S243" s="720"/>
      <c r="T243" s="709"/>
      <c r="U243" s="709"/>
      <c r="V243" s="709"/>
      <c r="W243" s="709"/>
      <c r="X243" s="710"/>
      <c r="Y243" s="710"/>
      <c r="Z243" s="710"/>
      <c r="AA243" s="711"/>
    </row>
    <row r="244" spans="1:27" s="712" customFormat="1" x14ac:dyDescent="0.25">
      <c r="A244" s="715"/>
      <c r="D244" s="716"/>
      <c r="E244" s="717"/>
      <c r="F244" s="717"/>
      <c r="G244" s="718"/>
      <c r="H244" s="718"/>
      <c r="I244" s="718"/>
      <c r="J244" s="715"/>
      <c r="K244" s="715"/>
      <c r="L244" s="715"/>
      <c r="M244" s="719"/>
      <c r="N244" s="719"/>
      <c r="O244" s="719"/>
      <c r="P244" s="719"/>
      <c r="Q244" s="719"/>
      <c r="R244" s="719"/>
      <c r="S244" s="720"/>
      <c r="T244" s="709"/>
      <c r="U244" s="709"/>
      <c r="V244" s="709"/>
      <c r="W244" s="709"/>
      <c r="X244" s="710"/>
      <c r="Y244" s="710"/>
      <c r="Z244" s="710"/>
      <c r="AA244" s="711"/>
    </row>
    <row r="245" spans="1:27" s="712" customFormat="1" x14ac:dyDescent="0.25">
      <c r="A245" s="715"/>
      <c r="D245" s="716"/>
      <c r="E245" s="717"/>
      <c r="F245" s="717"/>
      <c r="G245" s="718"/>
      <c r="H245" s="718"/>
      <c r="I245" s="718"/>
      <c r="J245" s="715"/>
      <c r="K245" s="715"/>
      <c r="L245" s="715"/>
      <c r="M245" s="719"/>
      <c r="N245" s="719"/>
      <c r="O245" s="719"/>
      <c r="P245" s="719"/>
      <c r="Q245" s="719"/>
      <c r="R245" s="719"/>
      <c r="S245" s="720"/>
      <c r="T245" s="709"/>
      <c r="U245" s="709"/>
      <c r="V245" s="709"/>
      <c r="W245" s="709"/>
      <c r="X245" s="710"/>
      <c r="Y245" s="710"/>
      <c r="Z245" s="710"/>
      <c r="AA245" s="711"/>
    </row>
    <row r="246" spans="1:27" s="712" customFormat="1" x14ac:dyDescent="0.25">
      <c r="A246" s="715"/>
      <c r="D246" s="716"/>
      <c r="E246" s="717"/>
      <c r="F246" s="717"/>
      <c r="G246" s="718"/>
      <c r="H246" s="718"/>
      <c r="I246" s="718"/>
      <c r="J246" s="715"/>
      <c r="K246" s="715"/>
      <c r="L246" s="715"/>
      <c r="M246" s="719"/>
      <c r="N246" s="719"/>
      <c r="O246" s="719"/>
      <c r="P246" s="719"/>
      <c r="Q246" s="719"/>
      <c r="R246" s="719"/>
      <c r="S246" s="720"/>
      <c r="T246" s="709"/>
      <c r="U246" s="709"/>
      <c r="V246" s="709"/>
      <c r="W246" s="709"/>
      <c r="X246" s="710"/>
      <c r="Y246" s="710"/>
      <c r="Z246" s="710"/>
      <c r="AA246" s="711"/>
    </row>
    <row r="247" spans="1:27" s="712" customFormat="1" x14ac:dyDescent="0.25">
      <c r="A247" s="715"/>
      <c r="D247" s="716"/>
      <c r="E247" s="717"/>
      <c r="F247" s="717"/>
      <c r="G247" s="718"/>
      <c r="H247" s="718"/>
      <c r="I247" s="718"/>
      <c r="J247" s="715"/>
      <c r="K247" s="715"/>
      <c r="L247" s="715"/>
      <c r="M247" s="719"/>
      <c r="N247" s="719"/>
      <c r="O247" s="719"/>
      <c r="P247" s="719"/>
      <c r="Q247" s="719"/>
      <c r="R247" s="719"/>
      <c r="S247" s="720"/>
      <c r="T247" s="709"/>
      <c r="U247" s="709"/>
      <c r="V247" s="709"/>
      <c r="W247" s="709"/>
      <c r="X247" s="710"/>
      <c r="Y247" s="710"/>
      <c r="Z247" s="710"/>
      <c r="AA247" s="711"/>
    </row>
    <row r="248" spans="1:27" s="712" customFormat="1" x14ac:dyDescent="0.25">
      <c r="A248" s="715"/>
      <c r="D248" s="716"/>
      <c r="E248" s="717"/>
      <c r="F248" s="717"/>
      <c r="G248" s="718"/>
      <c r="H248" s="718"/>
      <c r="I248" s="718"/>
      <c r="J248" s="715"/>
      <c r="K248" s="715"/>
      <c r="L248" s="715"/>
      <c r="M248" s="719"/>
      <c r="N248" s="719"/>
      <c r="O248" s="719"/>
      <c r="P248" s="719"/>
      <c r="Q248" s="719"/>
      <c r="R248" s="719"/>
      <c r="S248" s="720"/>
      <c r="T248" s="709"/>
      <c r="U248" s="709"/>
      <c r="V248" s="709"/>
      <c r="W248" s="709"/>
      <c r="X248" s="710"/>
      <c r="Y248" s="710"/>
      <c r="Z248" s="710"/>
      <c r="AA248" s="711"/>
    </row>
    <row r="249" spans="1:27" s="712" customFormat="1" x14ac:dyDescent="0.25">
      <c r="A249" s="715"/>
      <c r="D249" s="716"/>
      <c r="E249" s="717"/>
      <c r="F249" s="717"/>
      <c r="G249" s="718"/>
      <c r="H249" s="718"/>
      <c r="I249" s="718"/>
      <c r="J249" s="715"/>
      <c r="K249" s="715"/>
      <c r="L249" s="715"/>
      <c r="M249" s="719"/>
      <c r="N249" s="719"/>
      <c r="O249" s="719"/>
      <c r="P249" s="719"/>
      <c r="Q249" s="719"/>
      <c r="R249" s="719"/>
      <c r="S249" s="720"/>
      <c r="T249" s="709"/>
      <c r="U249" s="709"/>
      <c r="V249" s="709"/>
      <c r="W249" s="709"/>
      <c r="X249" s="710"/>
      <c r="Y249" s="710"/>
      <c r="Z249" s="710"/>
      <c r="AA249" s="711"/>
    </row>
    <row r="250" spans="1:27" s="712" customFormat="1" x14ac:dyDescent="0.25">
      <c r="A250" s="715"/>
      <c r="D250" s="716"/>
      <c r="E250" s="717"/>
      <c r="F250" s="717"/>
      <c r="G250" s="718"/>
      <c r="H250" s="718"/>
      <c r="I250" s="718"/>
      <c r="J250" s="715"/>
      <c r="K250" s="715"/>
      <c r="L250" s="715"/>
      <c r="M250" s="719"/>
      <c r="N250" s="719"/>
      <c r="O250" s="719"/>
      <c r="P250" s="719"/>
      <c r="Q250" s="719"/>
      <c r="R250" s="719"/>
      <c r="S250" s="720"/>
      <c r="T250" s="709"/>
      <c r="U250" s="709"/>
      <c r="V250" s="709"/>
      <c r="W250" s="709"/>
      <c r="X250" s="710"/>
      <c r="Y250" s="710"/>
      <c r="Z250" s="710"/>
      <c r="AA250" s="711"/>
    </row>
    <row r="251" spans="1:27" s="712" customFormat="1" x14ac:dyDescent="0.25">
      <c r="A251" s="715"/>
      <c r="D251" s="716"/>
      <c r="E251" s="717"/>
      <c r="F251" s="717"/>
      <c r="G251" s="718"/>
      <c r="H251" s="718"/>
      <c r="I251" s="718"/>
      <c r="J251" s="715"/>
      <c r="K251" s="715"/>
      <c r="L251" s="715"/>
      <c r="M251" s="719"/>
      <c r="N251" s="719"/>
      <c r="O251" s="719"/>
      <c r="P251" s="719"/>
      <c r="Q251" s="719"/>
      <c r="R251" s="719"/>
      <c r="S251" s="720"/>
      <c r="T251" s="709"/>
      <c r="U251" s="709"/>
      <c r="V251" s="709"/>
      <c r="W251" s="709"/>
      <c r="X251" s="710"/>
      <c r="Y251" s="710"/>
      <c r="Z251" s="710"/>
      <c r="AA251" s="711"/>
    </row>
    <row r="252" spans="1:27" s="712" customFormat="1" x14ac:dyDescent="0.25">
      <c r="A252" s="715"/>
      <c r="D252" s="716"/>
      <c r="E252" s="717"/>
      <c r="F252" s="717"/>
      <c r="G252" s="718"/>
      <c r="H252" s="718"/>
      <c r="I252" s="718"/>
      <c r="J252" s="715"/>
      <c r="K252" s="715"/>
      <c r="L252" s="715"/>
      <c r="M252" s="719"/>
      <c r="N252" s="719"/>
      <c r="O252" s="719"/>
      <c r="P252" s="719"/>
      <c r="Q252" s="719"/>
      <c r="R252" s="719"/>
      <c r="S252" s="720"/>
      <c r="T252" s="709"/>
      <c r="U252" s="709"/>
      <c r="V252" s="709"/>
      <c r="W252" s="709"/>
      <c r="X252" s="710"/>
      <c r="Y252" s="710"/>
      <c r="Z252" s="710"/>
      <c r="AA252" s="711"/>
    </row>
    <row r="253" spans="1:27" s="712" customFormat="1" x14ac:dyDescent="0.25">
      <c r="A253" s="715"/>
      <c r="D253" s="716"/>
      <c r="E253" s="717"/>
      <c r="F253" s="717"/>
      <c r="G253" s="718"/>
      <c r="H253" s="718"/>
      <c r="I253" s="718"/>
      <c r="J253" s="715"/>
      <c r="K253" s="715"/>
      <c r="L253" s="715"/>
      <c r="M253" s="719"/>
      <c r="N253" s="719"/>
      <c r="O253" s="719"/>
      <c r="P253" s="719"/>
      <c r="Q253" s="719"/>
      <c r="R253" s="719"/>
      <c r="S253" s="720"/>
      <c r="T253" s="709"/>
      <c r="U253" s="709"/>
      <c r="V253" s="709"/>
      <c r="W253" s="709"/>
      <c r="X253" s="710"/>
      <c r="Y253" s="710"/>
      <c r="Z253" s="710"/>
      <c r="AA253" s="711"/>
    </row>
    <row r="254" spans="1:27" s="712" customFormat="1" x14ac:dyDescent="0.25">
      <c r="A254" s="715"/>
      <c r="D254" s="716"/>
      <c r="E254" s="717"/>
      <c r="F254" s="717"/>
      <c r="G254" s="718"/>
      <c r="H254" s="718"/>
      <c r="I254" s="718"/>
      <c r="J254" s="715"/>
      <c r="K254" s="715"/>
      <c r="L254" s="715"/>
      <c r="M254" s="719"/>
      <c r="N254" s="719"/>
      <c r="O254" s="719"/>
      <c r="P254" s="719"/>
      <c r="Q254" s="719"/>
      <c r="R254" s="719"/>
      <c r="S254" s="720"/>
      <c r="T254" s="709"/>
      <c r="U254" s="709"/>
      <c r="V254" s="709"/>
      <c r="W254" s="709"/>
      <c r="X254" s="710"/>
      <c r="Y254" s="710"/>
      <c r="Z254" s="710"/>
      <c r="AA254" s="711"/>
    </row>
    <row r="255" spans="1:27" s="712" customFormat="1" x14ac:dyDescent="0.25">
      <c r="A255" s="715"/>
      <c r="D255" s="716"/>
      <c r="E255" s="717"/>
      <c r="F255" s="717"/>
      <c r="G255" s="718"/>
      <c r="H255" s="718"/>
      <c r="I255" s="718"/>
      <c r="J255" s="715"/>
      <c r="K255" s="715"/>
      <c r="L255" s="715"/>
      <c r="M255" s="719"/>
      <c r="N255" s="719"/>
      <c r="O255" s="719"/>
      <c r="P255" s="719"/>
      <c r="Q255" s="719"/>
      <c r="R255" s="719"/>
      <c r="S255" s="720"/>
      <c r="T255" s="709"/>
      <c r="U255" s="709"/>
      <c r="V255" s="709"/>
      <c r="W255" s="709"/>
      <c r="X255" s="710"/>
      <c r="Y255" s="710"/>
      <c r="Z255" s="710"/>
      <c r="AA255" s="711"/>
    </row>
    <row r="256" spans="1:27" s="712" customFormat="1" x14ac:dyDescent="0.25">
      <c r="A256" s="715"/>
      <c r="D256" s="716"/>
      <c r="E256" s="717"/>
      <c r="F256" s="717"/>
      <c r="G256" s="718"/>
      <c r="H256" s="718"/>
      <c r="I256" s="718"/>
      <c r="J256" s="715"/>
      <c r="K256" s="715"/>
      <c r="L256" s="715"/>
      <c r="M256" s="719"/>
      <c r="N256" s="719"/>
      <c r="O256" s="719"/>
      <c r="P256" s="719"/>
      <c r="Q256" s="719"/>
      <c r="R256" s="719"/>
      <c r="S256" s="720"/>
      <c r="T256" s="709"/>
      <c r="U256" s="709"/>
      <c r="V256" s="709"/>
      <c r="W256" s="709"/>
      <c r="X256" s="710"/>
      <c r="Y256" s="710"/>
      <c r="Z256" s="710"/>
      <c r="AA256" s="711"/>
    </row>
    <row r="257" spans="1:27" s="712" customFormat="1" x14ac:dyDescent="0.25">
      <c r="A257" s="715"/>
      <c r="D257" s="716"/>
      <c r="E257" s="717"/>
      <c r="F257" s="717"/>
      <c r="G257" s="718"/>
      <c r="H257" s="718"/>
      <c r="I257" s="718"/>
      <c r="J257" s="715"/>
      <c r="K257" s="715"/>
      <c r="L257" s="715"/>
      <c r="M257" s="719"/>
      <c r="N257" s="719"/>
      <c r="O257" s="719"/>
      <c r="P257" s="719"/>
      <c r="Q257" s="719"/>
      <c r="R257" s="719"/>
      <c r="S257" s="720"/>
      <c r="T257" s="709"/>
      <c r="U257" s="709"/>
      <c r="V257" s="709"/>
      <c r="W257" s="709"/>
      <c r="X257" s="710"/>
      <c r="Y257" s="710"/>
      <c r="Z257" s="710"/>
      <c r="AA257" s="711"/>
    </row>
    <row r="258" spans="1:27" s="712" customFormat="1" x14ac:dyDescent="0.25">
      <c r="A258" s="715"/>
      <c r="D258" s="716"/>
      <c r="E258" s="717"/>
      <c r="F258" s="717"/>
      <c r="G258" s="718"/>
      <c r="H258" s="718"/>
      <c r="I258" s="718"/>
      <c r="J258" s="715"/>
      <c r="K258" s="715"/>
      <c r="L258" s="715"/>
      <c r="M258" s="719"/>
      <c r="N258" s="719"/>
      <c r="O258" s="719"/>
      <c r="P258" s="719"/>
      <c r="Q258" s="719"/>
      <c r="R258" s="719"/>
      <c r="S258" s="720"/>
      <c r="T258" s="709"/>
      <c r="U258" s="709"/>
      <c r="V258" s="709"/>
      <c r="W258" s="709"/>
      <c r="X258" s="710"/>
      <c r="Y258" s="710"/>
      <c r="Z258" s="710"/>
      <c r="AA258" s="711"/>
    </row>
    <row r="259" spans="1:27" s="712" customFormat="1" x14ac:dyDescent="0.25">
      <c r="A259" s="715"/>
      <c r="D259" s="716"/>
      <c r="E259" s="717"/>
      <c r="F259" s="717"/>
      <c r="G259" s="718"/>
      <c r="H259" s="718"/>
      <c r="I259" s="718"/>
      <c r="J259" s="715"/>
      <c r="K259" s="715"/>
      <c r="L259" s="715"/>
      <c r="M259" s="719"/>
      <c r="N259" s="719"/>
      <c r="O259" s="719"/>
      <c r="P259" s="719"/>
      <c r="Q259" s="719"/>
      <c r="R259" s="719"/>
      <c r="S259" s="720"/>
      <c r="T259" s="709"/>
      <c r="U259" s="709"/>
      <c r="V259" s="709"/>
      <c r="W259" s="709"/>
      <c r="X259" s="710"/>
      <c r="Y259" s="710"/>
      <c r="Z259" s="710"/>
      <c r="AA259" s="711"/>
    </row>
    <row r="260" spans="1:27" s="712" customFormat="1" x14ac:dyDescent="0.25">
      <c r="A260" s="715"/>
      <c r="D260" s="716"/>
      <c r="E260" s="717"/>
      <c r="F260" s="717"/>
      <c r="G260" s="718"/>
      <c r="H260" s="718"/>
      <c r="I260" s="718"/>
      <c r="J260" s="715"/>
      <c r="K260" s="715"/>
      <c r="L260" s="715"/>
      <c r="M260" s="719"/>
      <c r="N260" s="719"/>
      <c r="O260" s="719"/>
      <c r="P260" s="719"/>
      <c r="Q260" s="719"/>
      <c r="R260" s="719"/>
      <c r="S260" s="720"/>
      <c r="T260" s="709"/>
      <c r="U260" s="709"/>
      <c r="V260" s="709"/>
      <c r="W260" s="709"/>
      <c r="X260" s="710"/>
      <c r="Y260" s="710"/>
      <c r="Z260" s="710"/>
      <c r="AA260" s="711"/>
    </row>
    <row r="261" spans="1:27" s="712" customFormat="1" x14ac:dyDescent="0.25">
      <c r="A261" s="715"/>
      <c r="D261" s="716"/>
      <c r="E261" s="717"/>
      <c r="F261" s="717"/>
      <c r="G261" s="718"/>
      <c r="H261" s="718"/>
      <c r="I261" s="718"/>
      <c r="J261" s="715"/>
      <c r="K261" s="715"/>
      <c r="L261" s="715"/>
      <c r="M261" s="719"/>
      <c r="N261" s="719"/>
      <c r="O261" s="719"/>
      <c r="P261" s="719"/>
      <c r="Q261" s="719"/>
      <c r="R261" s="719"/>
      <c r="S261" s="720"/>
      <c r="T261" s="709"/>
      <c r="U261" s="709"/>
      <c r="V261" s="709"/>
      <c r="W261" s="709"/>
      <c r="X261" s="710"/>
      <c r="Y261" s="710"/>
      <c r="Z261" s="710"/>
      <c r="AA261" s="711"/>
    </row>
    <row r="262" spans="1:27" s="712" customFormat="1" x14ac:dyDescent="0.25">
      <c r="A262" s="715"/>
      <c r="D262" s="716"/>
      <c r="E262" s="717"/>
      <c r="F262" s="717"/>
      <c r="G262" s="718"/>
      <c r="H262" s="718"/>
      <c r="I262" s="718"/>
      <c r="J262" s="715"/>
      <c r="K262" s="715"/>
      <c r="L262" s="715"/>
      <c r="M262" s="719"/>
      <c r="N262" s="719"/>
      <c r="O262" s="719"/>
      <c r="P262" s="719"/>
      <c r="Q262" s="719"/>
      <c r="R262" s="719"/>
      <c r="S262" s="720"/>
      <c r="T262" s="709"/>
      <c r="U262" s="709"/>
      <c r="V262" s="709"/>
      <c r="W262" s="709"/>
      <c r="X262" s="710"/>
      <c r="Y262" s="710"/>
      <c r="Z262" s="710"/>
      <c r="AA262" s="711"/>
    </row>
    <row r="263" spans="1:27" s="712" customFormat="1" x14ac:dyDescent="0.25">
      <c r="A263" s="715"/>
      <c r="D263" s="716"/>
      <c r="E263" s="717"/>
      <c r="F263" s="717"/>
      <c r="G263" s="718"/>
      <c r="H263" s="718"/>
      <c r="I263" s="718"/>
      <c r="J263" s="715"/>
      <c r="K263" s="715"/>
      <c r="L263" s="715"/>
      <c r="M263" s="719"/>
      <c r="N263" s="719"/>
      <c r="O263" s="719"/>
      <c r="P263" s="719"/>
      <c r="Q263" s="719"/>
      <c r="R263" s="719"/>
      <c r="S263" s="720"/>
      <c r="T263" s="709"/>
      <c r="U263" s="709"/>
      <c r="V263" s="709"/>
      <c r="W263" s="709"/>
      <c r="X263" s="710"/>
      <c r="Y263" s="710"/>
      <c r="Z263" s="710"/>
      <c r="AA263" s="711"/>
    </row>
    <row r="264" spans="1:27" s="712" customFormat="1" x14ac:dyDescent="0.25">
      <c r="A264" s="715"/>
      <c r="D264" s="716"/>
      <c r="E264" s="717"/>
      <c r="F264" s="717"/>
      <c r="G264" s="718"/>
      <c r="H264" s="718"/>
      <c r="I264" s="718"/>
      <c r="J264" s="715"/>
      <c r="K264" s="715"/>
      <c r="L264" s="715"/>
      <c r="M264" s="719"/>
      <c r="N264" s="719"/>
      <c r="O264" s="719"/>
      <c r="P264" s="719"/>
      <c r="Q264" s="719"/>
      <c r="R264" s="719"/>
      <c r="S264" s="720"/>
      <c r="T264" s="709"/>
      <c r="U264" s="709"/>
      <c r="V264" s="709"/>
      <c r="W264" s="709"/>
      <c r="X264" s="710"/>
      <c r="Y264" s="710"/>
      <c r="Z264" s="710"/>
      <c r="AA264" s="711"/>
    </row>
    <row r="265" spans="1:27" s="712" customFormat="1" x14ac:dyDescent="0.25">
      <c r="A265" s="715"/>
      <c r="D265" s="716"/>
      <c r="E265" s="717"/>
      <c r="F265" s="717"/>
      <c r="G265" s="718"/>
      <c r="H265" s="718"/>
      <c r="I265" s="718"/>
      <c r="J265" s="715"/>
      <c r="K265" s="715"/>
      <c r="L265" s="715"/>
      <c r="M265" s="719"/>
      <c r="N265" s="719"/>
      <c r="O265" s="719"/>
      <c r="P265" s="719"/>
      <c r="Q265" s="719"/>
      <c r="R265" s="719"/>
      <c r="S265" s="720"/>
      <c r="T265" s="709"/>
      <c r="U265" s="709"/>
      <c r="V265" s="709"/>
      <c r="W265" s="709"/>
      <c r="X265" s="710"/>
      <c r="Y265" s="710"/>
      <c r="Z265" s="710"/>
      <c r="AA265" s="711"/>
    </row>
    <row r="266" spans="1:27" s="712" customFormat="1" x14ac:dyDescent="0.25">
      <c r="A266" s="715"/>
      <c r="D266" s="716"/>
      <c r="E266" s="717"/>
      <c r="F266" s="717"/>
      <c r="G266" s="718"/>
      <c r="H266" s="718"/>
      <c r="I266" s="718"/>
      <c r="J266" s="715"/>
      <c r="K266" s="715"/>
      <c r="L266" s="715"/>
      <c r="M266" s="719"/>
      <c r="N266" s="719"/>
      <c r="O266" s="719"/>
      <c r="P266" s="719"/>
      <c r="Q266" s="719"/>
      <c r="R266" s="719"/>
      <c r="S266" s="720"/>
      <c r="T266" s="709"/>
      <c r="U266" s="709"/>
      <c r="V266" s="709"/>
      <c r="W266" s="709"/>
      <c r="X266" s="710"/>
      <c r="Y266" s="710"/>
      <c r="Z266" s="710"/>
      <c r="AA266" s="711"/>
    </row>
    <row r="267" spans="1:27" s="712" customFormat="1" x14ac:dyDescent="0.25">
      <c r="A267" s="715"/>
      <c r="D267" s="716"/>
      <c r="E267" s="717"/>
      <c r="F267" s="717"/>
      <c r="G267" s="718"/>
      <c r="H267" s="718"/>
      <c r="I267" s="718"/>
      <c r="J267" s="715"/>
      <c r="K267" s="715"/>
      <c r="L267" s="715"/>
      <c r="M267" s="719"/>
      <c r="N267" s="719"/>
      <c r="O267" s="719"/>
      <c r="P267" s="719"/>
      <c r="Q267" s="719"/>
      <c r="R267" s="719"/>
      <c r="S267" s="720"/>
      <c r="T267" s="709"/>
      <c r="U267" s="709"/>
      <c r="V267" s="709"/>
      <c r="W267" s="709"/>
      <c r="X267" s="710"/>
      <c r="Y267" s="710"/>
      <c r="Z267" s="710"/>
      <c r="AA267" s="711"/>
    </row>
    <row r="268" spans="1:27" s="712" customFormat="1" x14ac:dyDescent="0.25">
      <c r="A268" s="715"/>
      <c r="D268" s="716"/>
      <c r="E268" s="717"/>
      <c r="F268" s="717"/>
      <c r="G268" s="718"/>
      <c r="H268" s="718"/>
      <c r="I268" s="718"/>
      <c r="J268" s="715"/>
      <c r="K268" s="715"/>
      <c r="L268" s="715"/>
      <c r="M268" s="719"/>
      <c r="N268" s="719"/>
      <c r="O268" s="719"/>
      <c r="P268" s="719"/>
      <c r="Q268" s="719"/>
      <c r="R268" s="719"/>
      <c r="S268" s="720"/>
      <c r="T268" s="709"/>
      <c r="U268" s="709"/>
      <c r="V268" s="709"/>
      <c r="W268" s="709"/>
      <c r="X268" s="710"/>
      <c r="Y268" s="710"/>
      <c r="Z268" s="710"/>
      <c r="AA268" s="711"/>
    </row>
    <row r="269" spans="1:27" s="712" customFormat="1" x14ac:dyDescent="0.25">
      <c r="A269" s="715"/>
      <c r="D269" s="716"/>
      <c r="E269" s="717"/>
      <c r="F269" s="717"/>
      <c r="G269" s="718"/>
      <c r="H269" s="718"/>
      <c r="I269" s="718"/>
      <c r="J269" s="715"/>
      <c r="K269" s="715"/>
      <c r="L269" s="715"/>
      <c r="M269" s="719"/>
      <c r="N269" s="719"/>
      <c r="O269" s="719"/>
      <c r="P269" s="719"/>
      <c r="Q269" s="719"/>
      <c r="R269" s="719"/>
      <c r="S269" s="720"/>
      <c r="T269" s="709"/>
      <c r="U269" s="709"/>
      <c r="V269" s="709"/>
      <c r="W269" s="709"/>
      <c r="X269" s="710"/>
      <c r="Y269" s="710"/>
      <c r="Z269" s="710"/>
      <c r="AA269" s="711"/>
    </row>
    <row r="270" spans="1:27" s="712" customFormat="1" x14ac:dyDescent="0.25">
      <c r="A270" s="715"/>
      <c r="D270" s="716"/>
      <c r="E270" s="717"/>
      <c r="F270" s="717"/>
      <c r="G270" s="718"/>
      <c r="H270" s="718"/>
      <c r="I270" s="718"/>
      <c r="J270" s="715"/>
      <c r="K270" s="715"/>
      <c r="L270" s="715"/>
      <c r="M270" s="719"/>
      <c r="N270" s="719"/>
      <c r="O270" s="719"/>
      <c r="P270" s="719"/>
      <c r="Q270" s="719"/>
      <c r="R270" s="719"/>
      <c r="S270" s="720"/>
      <c r="T270" s="709"/>
      <c r="U270" s="709"/>
      <c r="V270" s="709"/>
      <c r="W270" s="709"/>
      <c r="X270" s="710"/>
      <c r="Y270" s="710"/>
      <c r="Z270" s="710"/>
      <c r="AA270" s="711"/>
    </row>
    <row r="271" spans="1:27" s="712" customFormat="1" x14ac:dyDescent="0.25">
      <c r="A271" s="715"/>
      <c r="D271" s="716"/>
      <c r="E271" s="717"/>
      <c r="F271" s="717"/>
      <c r="G271" s="718"/>
      <c r="H271" s="718"/>
      <c r="I271" s="718"/>
      <c r="J271" s="715"/>
      <c r="K271" s="715"/>
      <c r="L271" s="715"/>
      <c r="M271" s="719"/>
      <c r="N271" s="719"/>
      <c r="O271" s="719"/>
      <c r="P271" s="719"/>
      <c r="Q271" s="719"/>
      <c r="R271" s="719"/>
      <c r="S271" s="720"/>
      <c r="T271" s="709"/>
      <c r="U271" s="709"/>
      <c r="V271" s="709"/>
      <c r="W271" s="709"/>
      <c r="X271" s="710"/>
      <c r="Y271" s="710"/>
      <c r="Z271" s="710"/>
      <c r="AA271" s="711"/>
    </row>
    <row r="272" spans="1:27" s="712" customFormat="1" x14ac:dyDescent="0.25">
      <c r="A272" s="715"/>
      <c r="D272" s="716"/>
      <c r="E272" s="717"/>
      <c r="F272" s="717"/>
      <c r="G272" s="718"/>
      <c r="H272" s="718"/>
      <c r="I272" s="718"/>
      <c r="J272" s="715"/>
      <c r="K272" s="715"/>
      <c r="L272" s="715"/>
      <c r="M272" s="719"/>
      <c r="N272" s="719"/>
      <c r="O272" s="719"/>
      <c r="P272" s="719"/>
      <c r="Q272" s="719"/>
      <c r="R272" s="719"/>
      <c r="S272" s="720"/>
      <c r="T272" s="709"/>
      <c r="U272" s="709"/>
      <c r="V272" s="709"/>
      <c r="W272" s="709"/>
      <c r="X272" s="710"/>
      <c r="Y272" s="710"/>
      <c r="Z272" s="710"/>
      <c r="AA272" s="711"/>
    </row>
    <row r="273" spans="1:27" s="712" customFormat="1" x14ac:dyDescent="0.25">
      <c r="A273" s="715"/>
      <c r="D273" s="716"/>
      <c r="E273" s="717"/>
      <c r="F273" s="717"/>
      <c r="G273" s="718"/>
      <c r="H273" s="718"/>
      <c r="I273" s="718"/>
      <c r="J273" s="715"/>
      <c r="K273" s="715"/>
      <c r="L273" s="715"/>
      <c r="M273" s="719"/>
      <c r="N273" s="719"/>
      <c r="O273" s="719"/>
      <c r="P273" s="719"/>
      <c r="Q273" s="719"/>
      <c r="R273" s="719"/>
      <c r="S273" s="720"/>
      <c r="T273" s="709"/>
      <c r="U273" s="709"/>
      <c r="V273" s="709"/>
      <c r="W273" s="709"/>
      <c r="X273" s="710"/>
      <c r="Y273" s="710"/>
      <c r="Z273" s="710"/>
      <c r="AA273" s="711"/>
    </row>
    <row r="274" spans="1:27" s="712" customFormat="1" x14ac:dyDescent="0.25">
      <c r="A274" s="715"/>
      <c r="D274" s="716"/>
      <c r="E274" s="717"/>
      <c r="F274" s="717"/>
      <c r="G274" s="718"/>
      <c r="H274" s="718"/>
      <c r="I274" s="718"/>
      <c r="J274" s="715"/>
      <c r="K274" s="715"/>
      <c r="L274" s="715"/>
      <c r="M274" s="719"/>
      <c r="N274" s="719"/>
      <c r="O274" s="719"/>
      <c r="P274" s="719"/>
      <c r="Q274" s="719"/>
      <c r="R274" s="719"/>
      <c r="S274" s="720"/>
      <c r="T274" s="709"/>
      <c r="U274" s="709"/>
      <c r="V274" s="709"/>
      <c r="W274" s="709"/>
      <c r="X274" s="710"/>
      <c r="Y274" s="710"/>
      <c r="Z274" s="710"/>
      <c r="AA274" s="711"/>
    </row>
    <row r="275" spans="1:27" s="712" customFormat="1" x14ac:dyDescent="0.25">
      <c r="A275" s="715"/>
      <c r="D275" s="716"/>
      <c r="E275" s="717"/>
      <c r="F275" s="717"/>
      <c r="G275" s="718"/>
      <c r="H275" s="718"/>
      <c r="I275" s="718"/>
      <c r="J275" s="715"/>
      <c r="K275" s="715"/>
      <c r="L275" s="715"/>
      <c r="M275" s="719"/>
      <c r="N275" s="719"/>
      <c r="O275" s="719"/>
      <c r="P275" s="719"/>
      <c r="Q275" s="719"/>
      <c r="R275" s="719"/>
      <c r="S275" s="720"/>
      <c r="T275" s="709"/>
      <c r="U275" s="709"/>
      <c r="V275" s="709"/>
      <c r="W275" s="709"/>
      <c r="X275" s="710"/>
      <c r="Y275" s="710"/>
      <c r="Z275" s="710"/>
      <c r="AA275" s="711"/>
    </row>
    <row r="276" spans="1:27" s="712" customFormat="1" x14ac:dyDescent="0.25">
      <c r="A276" s="715"/>
      <c r="D276" s="716"/>
      <c r="E276" s="717"/>
      <c r="F276" s="717"/>
      <c r="G276" s="718"/>
      <c r="H276" s="718"/>
      <c r="I276" s="718"/>
      <c r="J276" s="715"/>
      <c r="K276" s="715"/>
      <c r="L276" s="715"/>
      <c r="M276" s="719"/>
      <c r="N276" s="719"/>
      <c r="O276" s="719"/>
      <c r="P276" s="719"/>
      <c r="Q276" s="719"/>
      <c r="R276" s="719"/>
      <c r="S276" s="720"/>
      <c r="T276" s="709"/>
      <c r="U276" s="709"/>
      <c r="V276" s="709"/>
      <c r="W276" s="709"/>
      <c r="X276" s="710"/>
      <c r="Y276" s="710"/>
      <c r="Z276" s="710"/>
      <c r="AA276" s="711"/>
    </row>
    <row r="277" spans="1:27" s="712" customFormat="1" x14ac:dyDescent="0.25">
      <c r="A277" s="715"/>
      <c r="D277" s="716"/>
      <c r="E277" s="717"/>
      <c r="F277" s="717"/>
      <c r="G277" s="718"/>
      <c r="H277" s="718"/>
      <c r="I277" s="718"/>
      <c r="J277" s="715"/>
      <c r="K277" s="715"/>
      <c r="L277" s="715"/>
      <c r="M277" s="719"/>
      <c r="N277" s="719"/>
      <c r="O277" s="719"/>
      <c r="P277" s="719"/>
      <c r="Q277" s="719"/>
      <c r="R277" s="719"/>
      <c r="S277" s="720"/>
      <c r="T277" s="709"/>
      <c r="U277" s="709"/>
      <c r="V277" s="709"/>
      <c r="W277" s="709"/>
      <c r="X277" s="710"/>
      <c r="Y277" s="710"/>
      <c r="Z277" s="710"/>
      <c r="AA277" s="711"/>
    </row>
    <row r="278" spans="1:27" s="712" customFormat="1" x14ac:dyDescent="0.25">
      <c r="A278" s="715"/>
      <c r="D278" s="716"/>
      <c r="E278" s="717"/>
      <c r="F278" s="717"/>
      <c r="G278" s="718"/>
      <c r="H278" s="718"/>
      <c r="I278" s="718"/>
      <c r="J278" s="715"/>
      <c r="K278" s="715"/>
      <c r="L278" s="715"/>
      <c r="M278" s="719"/>
      <c r="N278" s="719"/>
      <c r="O278" s="719"/>
      <c r="P278" s="719"/>
      <c r="Q278" s="719"/>
      <c r="R278" s="719"/>
      <c r="S278" s="720"/>
      <c r="T278" s="709"/>
      <c r="U278" s="709"/>
      <c r="V278" s="709"/>
      <c r="W278" s="709"/>
      <c r="X278" s="710"/>
      <c r="Y278" s="710"/>
      <c r="Z278" s="710"/>
      <c r="AA278" s="711"/>
    </row>
    <row r="279" spans="1:27" s="712" customFormat="1" x14ac:dyDescent="0.25">
      <c r="A279" s="715"/>
      <c r="D279" s="716"/>
      <c r="E279" s="717"/>
      <c r="F279" s="717"/>
      <c r="G279" s="718"/>
      <c r="H279" s="718"/>
      <c r="I279" s="718"/>
      <c r="J279" s="715"/>
      <c r="K279" s="715"/>
      <c r="L279" s="715"/>
      <c r="M279" s="719"/>
      <c r="N279" s="719"/>
      <c r="O279" s="719"/>
      <c r="P279" s="719"/>
      <c r="Q279" s="719"/>
      <c r="R279" s="719"/>
      <c r="S279" s="720"/>
      <c r="T279" s="709"/>
      <c r="U279" s="709"/>
      <c r="V279" s="709"/>
      <c r="W279" s="709"/>
      <c r="X279" s="710"/>
      <c r="Y279" s="710"/>
      <c r="Z279" s="710"/>
      <c r="AA279" s="711"/>
    </row>
    <row r="280" spans="1:27" s="712" customFormat="1" x14ac:dyDescent="0.25">
      <c r="A280" s="715"/>
      <c r="D280" s="716"/>
      <c r="E280" s="717"/>
      <c r="F280" s="717"/>
      <c r="G280" s="718"/>
      <c r="H280" s="718"/>
      <c r="I280" s="718"/>
      <c r="J280" s="715"/>
      <c r="K280" s="715"/>
      <c r="L280" s="715"/>
      <c r="M280" s="719"/>
      <c r="N280" s="719"/>
      <c r="O280" s="719"/>
      <c r="P280" s="719"/>
      <c r="Q280" s="719"/>
      <c r="R280" s="719"/>
      <c r="S280" s="720"/>
      <c r="T280" s="709"/>
      <c r="U280" s="709"/>
      <c r="V280" s="709"/>
      <c r="W280" s="709"/>
      <c r="X280" s="710"/>
      <c r="Y280" s="710"/>
      <c r="Z280" s="710"/>
      <c r="AA280" s="711"/>
    </row>
    <row r="281" spans="1:27" s="712" customFormat="1" x14ac:dyDescent="0.25">
      <c r="A281" s="715"/>
      <c r="D281" s="716"/>
      <c r="E281" s="717"/>
      <c r="F281" s="717"/>
      <c r="G281" s="718"/>
      <c r="H281" s="718"/>
      <c r="I281" s="718"/>
      <c r="J281" s="715"/>
      <c r="K281" s="715"/>
      <c r="L281" s="715"/>
      <c r="M281" s="719"/>
      <c r="N281" s="719"/>
      <c r="O281" s="719"/>
      <c r="P281" s="719"/>
      <c r="Q281" s="719"/>
      <c r="R281" s="719"/>
      <c r="S281" s="720"/>
      <c r="T281" s="709"/>
      <c r="U281" s="709"/>
      <c r="V281" s="709"/>
      <c r="W281" s="709"/>
      <c r="X281" s="710"/>
      <c r="Y281" s="710"/>
      <c r="Z281" s="710"/>
      <c r="AA281" s="711"/>
    </row>
    <row r="282" spans="1:27" s="712" customFormat="1" x14ac:dyDescent="0.25">
      <c r="A282" s="715"/>
      <c r="D282" s="716"/>
      <c r="E282" s="717"/>
      <c r="F282" s="717"/>
      <c r="G282" s="718"/>
      <c r="H282" s="718"/>
      <c r="I282" s="718"/>
      <c r="J282" s="715"/>
      <c r="K282" s="715"/>
      <c r="L282" s="715"/>
      <c r="M282" s="719"/>
      <c r="N282" s="719"/>
      <c r="O282" s="719"/>
      <c r="P282" s="719"/>
      <c r="Q282" s="719"/>
      <c r="R282" s="719"/>
      <c r="S282" s="720"/>
      <c r="T282" s="709"/>
      <c r="U282" s="709"/>
      <c r="V282" s="709"/>
      <c r="W282" s="709"/>
      <c r="X282" s="710"/>
      <c r="Y282" s="710"/>
      <c r="Z282" s="710"/>
      <c r="AA282" s="711"/>
    </row>
    <row r="283" spans="1:27" s="712" customFormat="1" x14ac:dyDescent="0.25">
      <c r="A283" s="715"/>
      <c r="D283" s="716"/>
      <c r="E283" s="717"/>
      <c r="F283" s="717"/>
      <c r="G283" s="718"/>
      <c r="H283" s="718"/>
      <c r="I283" s="718"/>
      <c r="J283" s="715"/>
      <c r="K283" s="715"/>
      <c r="L283" s="715"/>
      <c r="M283" s="719"/>
      <c r="N283" s="719"/>
      <c r="O283" s="719"/>
      <c r="P283" s="719"/>
      <c r="Q283" s="719"/>
      <c r="R283" s="719"/>
      <c r="S283" s="720"/>
      <c r="T283" s="709"/>
      <c r="U283" s="709"/>
      <c r="V283" s="709"/>
      <c r="W283" s="709"/>
      <c r="X283" s="710"/>
      <c r="Y283" s="710"/>
      <c r="Z283" s="710"/>
      <c r="AA283" s="711"/>
    </row>
    <row r="284" spans="1:27" s="712" customFormat="1" x14ac:dyDescent="0.25">
      <c r="A284" s="715"/>
      <c r="D284" s="716"/>
      <c r="E284" s="717"/>
      <c r="F284" s="717"/>
      <c r="G284" s="718"/>
      <c r="H284" s="718"/>
      <c r="I284" s="718"/>
      <c r="J284" s="715"/>
      <c r="K284" s="715"/>
      <c r="L284" s="715"/>
      <c r="M284" s="719"/>
      <c r="N284" s="719"/>
      <c r="O284" s="719"/>
      <c r="P284" s="719"/>
      <c r="Q284" s="719"/>
      <c r="R284" s="719"/>
      <c r="S284" s="720"/>
      <c r="T284" s="709"/>
      <c r="U284" s="709"/>
      <c r="V284" s="709"/>
      <c r="W284" s="709"/>
      <c r="X284" s="710"/>
      <c r="Y284" s="710"/>
      <c r="Z284" s="710"/>
      <c r="AA284" s="711"/>
    </row>
    <row r="285" spans="1:27" s="712" customFormat="1" x14ac:dyDescent="0.25">
      <c r="A285" s="715"/>
      <c r="D285" s="716"/>
      <c r="E285" s="717"/>
      <c r="F285" s="717"/>
      <c r="G285" s="718"/>
      <c r="H285" s="718"/>
      <c r="I285" s="718"/>
      <c r="J285" s="715"/>
      <c r="K285" s="715"/>
      <c r="L285" s="715"/>
      <c r="M285" s="719"/>
      <c r="N285" s="719"/>
      <c r="O285" s="719"/>
      <c r="P285" s="719"/>
      <c r="Q285" s="719"/>
      <c r="R285" s="719"/>
      <c r="S285" s="720"/>
      <c r="T285" s="709"/>
      <c r="U285" s="709"/>
      <c r="V285" s="709"/>
      <c r="W285" s="709"/>
      <c r="X285" s="710"/>
      <c r="Y285" s="710"/>
      <c r="Z285" s="710"/>
      <c r="AA285" s="711"/>
    </row>
    <row r="286" spans="1:27" s="712" customFormat="1" x14ac:dyDescent="0.25">
      <c r="A286" s="715"/>
      <c r="D286" s="716"/>
      <c r="E286" s="717"/>
      <c r="F286" s="717"/>
      <c r="G286" s="718"/>
      <c r="H286" s="718"/>
      <c r="I286" s="718"/>
      <c r="J286" s="715"/>
      <c r="K286" s="715"/>
      <c r="L286" s="715"/>
      <c r="M286" s="719"/>
      <c r="N286" s="719"/>
      <c r="O286" s="719"/>
      <c r="P286" s="719"/>
      <c r="Q286" s="719"/>
      <c r="R286" s="719"/>
      <c r="S286" s="720"/>
      <c r="T286" s="709"/>
      <c r="U286" s="709"/>
      <c r="V286" s="709"/>
      <c r="W286" s="709"/>
      <c r="X286" s="710"/>
      <c r="Y286" s="710"/>
      <c r="Z286" s="710"/>
      <c r="AA286" s="711"/>
    </row>
    <row r="287" spans="1:27" s="712" customFormat="1" x14ac:dyDescent="0.25">
      <c r="A287" s="715"/>
      <c r="D287" s="716"/>
      <c r="E287" s="717"/>
      <c r="F287" s="717"/>
      <c r="G287" s="718"/>
      <c r="H287" s="718"/>
      <c r="I287" s="718"/>
      <c r="J287" s="715"/>
      <c r="K287" s="715"/>
      <c r="L287" s="715"/>
      <c r="M287" s="719"/>
      <c r="N287" s="719"/>
      <c r="O287" s="719"/>
      <c r="P287" s="719"/>
      <c r="Q287" s="719"/>
      <c r="R287" s="719"/>
      <c r="S287" s="720"/>
      <c r="T287" s="709"/>
      <c r="U287" s="709"/>
      <c r="V287" s="709"/>
      <c r="W287" s="709"/>
      <c r="X287" s="710"/>
      <c r="Y287" s="710"/>
      <c r="Z287" s="710"/>
      <c r="AA287" s="711"/>
    </row>
  </sheetData>
  <mergeCells count="36">
    <mergeCell ref="A1:R1"/>
    <mergeCell ref="B2:S2"/>
    <mergeCell ref="A3:A6"/>
    <mergeCell ref="C3:C4"/>
    <mergeCell ref="D3:D4"/>
    <mergeCell ref="E3:F4"/>
    <mergeCell ref="G3:I3"/>
    <mergeCell ref="J3:L3"/>
    <mergeCell ref="M3:O4"/>
    <mergeCell ref="P3:R4"/>
    <mergeCell ref="S3:S6"/>
    <mergeCell ref="G4:I4"/>
    <mergeCell ref="J4:L4"/>
    <mergeCell ref="T4:X4"/>
    <mergeCell ref="C5:C6"/>
    <mergeCell ref="D5:D6"/>
    <mergeCell ref="G5:G6"/>
    <mergeCell ref="H5:H6"/>
    <mergeCell ref="I5:I6"/>
    <mergeCell ref="J5:J6"/>
    <mergeCell ref="R5:R6"/>
    <mergeCell ref="P5:P6"/>
    <mergeCell ref="M52:N52"/>
    <mergeCell ref="M53:N53"/>
    <mergeCell ref="M54:N54"/>
    <mergeCell ref="A72:C72"/>
    <mergeCell ref="Q5:Q6"/>
    <mergeCell ref="B48:O48"/>
    <mergeCell ref="B49:O49"/>
    <mergeCell ref="B50:O50"/>
    <mergeCell ref="A51:B51"/>
    <mergeCell ref="K5:K6"/>
    <mergeCell ref="L5:L6"/>
    <mergeCell ref="M5:M6"/>
    <mergeCell ref="N5:N6"/>
    <mergeCell ref="O5:O6"/>
  </mergeCells>
  <pageMargins left="0.11811023622047245" right="0.11811023622047245" top="0.11811023622047245" bottom="0.1181102362204724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9"/>
  <sheetViews>
    <sheetView tabSelected="1" workbookViewId="0">
      <selection activeCell="K65" sqref="K65"/>
    </sheetView>
  </sheetViews>
  <sheetFormatPr defaultColWidth="7.125" defaultRowHeight="15.75" x14ac:dyDescent="0.25"/>
  <cols>
    <col min="1" max="1" width="7.125" style="539"/>
    <col min="2" max="2" width="21.625" style="540" customWidth="1"/>
    <col min="3" max="3" width="7.125" style="540"/>
    <col min="4" max="4" width="5.5" style="541" customWidth="1"/>
    <col min="5" max="5" width="5.75" style="542" customWidth="1"/>
    <col min="6" max="6" width="9" style="542" customWidth="1"/>
    <col min="7" max="7" width="5.375" style="543" customWidth="1"/>
    <col min="8" max="8" width="5.75" style="543" customWidth="1"/>
    <col min="9" max="9" width="5.625" style="543" customWidth="1"/>
    <col min="10" max="10" width="5.75" style="544" customWidth="1"/>
    <col min="11" max="12" width="5.625" style="544" customWidth="1"/>
    <col min="13" max="15" width="7.125" style="545"/>
    <col min="16" max="16" width="9" style="545" customWidth="1"/>
    <col min="17" max="17" width="9.125" style="545" customWidth="1"/>
    <col min="18" max="18" width="8.75" style="545" customWidth="1"/>
    <col min="19" max="19" width="7.125" style="546" customWidth="1"/>
    <col min="20" max="23" width="7.125" style="527"/>
    <col min="24" max="25" width="7.125" style="528"/>
    <col min="26" max="26" width="7.125" style="416"/>
    <col min="27" max="27" width="7.125" style="417"/>
    <col min="28" max="16384" width="7.125" style="418"/>
  </cols>
  <sheetData>
    <row r="1" spans="1:27" ht="14.25" customHeight="1" x14ac:dyDescent="0.25">
      <c r="A1" s="862" t="s">
        <v>61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914"/>
    </row>
    <row r="2" spans="1:27" ht="14.25" customHeight="1" x14ac:dyDescent="0.25">
      <c r="A2" s="915">
        <v>9</v>
      </c>
      <c r="B2" s="918" t="s">
        <v>228</v>
      </c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</row>
    <row r="3" spans="1:27" s="423" customFormat="1" ht="14.25" customHeight="1" x14ac:dyDescent="0.25">
      <c r="A3" s="907" t="s">
        <v>0</v>
      </c>
      <c r="B3" s="908"/>
      <c r="C3" s="909" t="s">
        <v>1</v>
      </c>
      <c r="D3" s="910" t="s">
        <v>2</v>
      </c>
      <c r="E3" s="911" t="s">
        <v>3</v>
      </c>
      <c r="F3" s="911"/>
      <c r="G3" s="912" t="s">
        <v>4</v>
      </c>
      <c r="H3" s="912"/>
      <c r="I3" s="912"/>
      <c r="J3" s="857" t="s">
        <v>5</v>
      </c>
      <c r="K3" s="857"/>
      <c r="L3" s="857"/>
      <c r="M3" s="913" t="s">
        <v>59</v>
      </c>
      <c r="N3" s="913"/>
      <c r="O3" s="913"/>
      <c r="P3" s="895" t="s">
        <v>60</v>
      </c>
      <c r="Q3" s="895"/>
      <c r="R3" s="895"/>
      <c r="S3" s="854" t="s">
        <v>6</v>
      </c>
      <c r="T3" s="755"/>
      <c r="U3" s="755"/>
      <c r="V3" s="755"/>
      <c r="W3" s="755"/>
      <c r="X3" s="756"/>
      <c r="Y3" s="756"/>
      <c r="Z3" s="421"/>
      <c r="AA3" s="422"/>
    </row>
    <row r="4" spans="1:27" s="423" customFormat="1" ht="14.25" customHeight="1" x14ac:dyDescent="0.25">
      <c r="A4" s="856"/>
      <c r="B4" s="424" t="s">
        <v>7</v>
      </c>
      <c r="C4" s="846"/>
      <c r="D4" s="857"/>
      <c r="E4" s="859"/>
      <c r="F4" s="859"/>
      <c r="G4" s="861" t="s">
        <v>8</v>
      </c>
      <c r="H4" s="861"/>
      <c r="I4" s="861"/>
      <c r="J4" s="851" t="s">
        <v>9</v>
      </c>
      <c r="K4" s="851"/>
      <c r="L4" s="851"/>
      <c r="M4" s="850"/>
      <c r="N4" s="850"/>
      <c r="O4" s="850"/>
      <c r="P4" s="854"/>
      <c r="Q4" s="854"/>
      <c r="R4" s="854"/>
      <c r="S4" s="855"/>
      <c r="T4" s="844"/>
      <c r="U4" s="844"/>
      <c r="V4" s="844"/>
      <c r="W4" s="844"/>
      <c r="X4" s="844"/>
      <c r="Y4" s="756"/>
      <c r="Z4" s="421"/>
      <c r="AA4" s="422"/>
    </row>
    <row r="5" spans="1:27" s="423" customFormat="1" ht="14.25" customHeight="1" x14ac:dyDescent="0.25">
      <c r="A5" s="856"/>
      <c r="B5" s="424" t="s">
        <v>11</v>
      </c>
      <c r="C5" s="845" t="s">
        <v>12</v>
      </c>
      <c r="D5" s="847" t="s">
        <v>13</v>
      </c>
      <c r="E5" s="425" t="s">
        <v>2</v>
      </c>
      <c r="F5" s="425" t="s">
        <v>14</v>
      </c>
      <c r="G5" s="849">
        <v>2561</v>
      </c>
      <c r="H5" s="849">
        <v>2562</v>
      </c>
      <c r="I5" s="849">
        <v>2563</v>
      </c>
      <c r="J5" s="849">
        <v>2561</v>
      </c>
      <c r="K5" s="849">
        <v>2562</v>
      </c>
      <c r="L5" s="849">
        <v>2563</v>
      </c>
      <c r="M5" s="849">
        <v>2561</v>
      </c>
      <c r="N5" s="849">
        <v>2562</v>
      </c>
      <c r="O5" s="849">
        <v>2563</v>
      </c>
      <c r="P5" s="849">
        <v>2561</v>
      </c>
      <c r="Q5" s="849">
        <v>2562</v>
      </c>
      <c r="R5" s="849">
        <v>2563</v>
      </c>
      <c r="S5" s="855"/>
      <c r="T5" s="757"/>
      <c r="U5" s="757"/>
      <c r="V5" s="757"/>
      <c r="W5" s="757"/>
      <c r="X5" s="758"/>
      <c r="Y5" s="756"/>
      <c r="Z5" s="421"/>
      <c r="AA5" s="422"/>
    </row>
    <row r="6" spans="1:27" s="423" customFormat="1" ht="12.75" customHeight="1" x14ac:dyDescent="0.25">
      <c r="A6" s="856"/>
      <c r="B6" s="779"/>
      <c r="C6" s="846"/>
      <c r="D6" s="848"/>
      <c r="E6" s="425" t="s">
        <v>20</v>
      </c>
      <c r="F6" s="427" t="s">
        <v>58</v>
      </c>
      <c r="G6" s="850"/>
      <c r="H6" s="850"/>
      <c r="I6" s="850"/>
      <c r="J6" s="850"/>
      <c r="K6" s="850"/>
      <c r="L6" s="850"/>
      <c r="M6" s="850"/>
      <c r="N6" s="850"/>
      <c r="O6" s="850"/>
      <c r="P6" s="850"/>
      <c r="Q6" s="850"/>
      <c r="R6" s="850"/>
      <c r="S6" s="855"/>
      <c r="T6" s="757"/>
      <c r="U6" s="757"/>
      <c r="V6" s="757"/>
      <c r="W6" s="757"/>
      <c r="X6" s="758"/>
      <c r="Y6" s="756"/>
      <c r="Z6" s="421"/>
      <c r="AA6" s="422"/>
    </row>
    <row r="7" spans="1:27" s="435" customFormat="1" ht="14.25" customHeight="1" x14ac:dyDescent="0.25">
      <c r="A7" s="428">
        <v>1</v>
      </c>
      <c r="B7" s="429" t="s">
        <v>62</v>
      </c>
      <c r="C7" s="430" t="s">
        <v>23</v>
      </c>
      <c r="D7" s="431">
        <v>1</v>
      </c>
      <c r="E7" s="431">
        <v>1</v>
      </c>
      <c r="F7" s="431">
        <v>477240</v>
      </c>
      <c r="G7" s="431">
        <v>1</v>
      </c>
      <c r="H7" s="431">
        <v>1</v>
      </c>
      <c r="I7" s="431">
        <v>1</v>
      </c>
      <c r="J7" s="432">
        <v>0</v>
      </c>
      <c r="K7" s="432">
        <v>0</v>
      </c>
      <c r="L7" s="432">
        <v>0</v>
      </c>
      <c r="M7" s="431">
        <v>13080</v>
      </c>
      <c r="N7" s="431">
        <v>13200</v>
      </c>
      <c r="O7" s="431">
        <v>13440</v>
      </c>
      <c r="P7" s="433">
        <f>+F7+M7</f>
        <v>490320</v>
      </c>
      <c r="Q7" s="433">
        <f t="shared" ref="Q7:R7" si="0">+P7+N7</f>
        <v>503520</v>
      </c>
      <c r="R7" s="433">
        <f t="shared" si="0"/>
        <v>516960</v>
      </c>
      <c r="S7" s="434"/>
      <c r="T7" s="759"/>
      <c r="U7" s="759"/>
      <c r="V7" s="759"/>
      <c r="W7" s="759"/>
      <c r="X7" s="528"/>
      <c r="Y7" s="528"/>
      <c r="Z7" s="746"/>
    </row>
    <row r="8" spans="1:27" s="443" customFormat="1" ht="11.25" customHeight="1" x14ac:dyDescent="0.25">
      <c r="A8" s="436"/>
      <c r="B8" s="437" t="s">
        <v>64</v>
      </c>
      <c r="C8" s="438"/>
      <c r="D8" s="439"/>
      <c r="E8" s="439"/>
      <c r="F8" s="439"/>
      <c r="G8" s="439"/>
      <c r="H8" s="439"/>
      <c r="I8" s="439"/>
      <c r="J8" s="440"/>
      <c r="K8" s="440">
        <v>0</v>
      </c>
      <c r="L8" s="440">
        <v>0</v>
      </c>
      <c r="M8" s="439"/>
      <c r="N8" s="439"/>
      <c r="O8" s="439"/>
      <c r="P8" s="441"/>
      <c r="Q8" s="441"/>
      <c r="R8" s="441"/>
      <c r="S8" s="442"/>
      <c r="T8" s="527"/>
      <c r="U8" s="527"/>
      <c r="V8" s="527"/>
      <c r="W8" s="527"/>
      <c r="X8" s="528"/>
      <c r="Y8" s="528"/>
      <c r="Z8" s="746"/>
    </row>
    <row r="9" spans="1:27" s="443" customFormat="1" ht="14.25" customHeight="1" x14ac:dyDescent="0.25">
      <c r="A9" s="436">
        <v>2</v>
      </c>
      <c r="B9" s="325" t="s">
        <v>65</v>
      </c>
      <c r="C9" s="444" t="s">
        <v>23</v>
      </c>
      <c r="D9" s="445">
        <v>1</v>
      </c>
      <c r="E9" s="448">
        <v>1</v>
      </c>
      <c r="F9" s="445">
        <v>435600</v>
      </c>
      <c r="G9" s="445">
        <v>1</v>
      </c>
      <c r="H9" s="445">
        <v>1</v>
      </c>
      <c r="I9" s="445">
        <v>1</v>
      </c>
      <c r="J9" s="440">
        <v>0</v>
      </c>
      <c r="K9" s="440">
        <v>0</v>
      </c>
      <c r="L9" s="440">
        <v>0</v>
      </c>
      <c r="M9" s="445">
        <v>13080</v>
      </c>
      <c r="N9" s="445">
        <v>13440</v>
      </c>
      <c r="O9" s="445">
        <v>13320</v>
      </c>
      <c r="P9" s="446">
        <v>411480</v>
      </c>
      <c r="Q9" s="446">
        <f t="shared" ref="Q9:R11" si="1">+P9+N9</f>
        <v>424920</v>
      </c>
      <c r="R9" s="446">
        <f t="shared" si="1"/>
        <v>438240</v>
      </c>
      <c r="S9" s="442"/>
      <c r="T9" s="759"/>
      <c r="U9" s="759"/>
      <c r="V9" s="759"/>
      <c r="W9" s="759"/>
      <c r="X9" s="528"/>
      <c r="Y9" s="528"/>
      <c r="Z9" s="746"/>
    </row>
    <row r="10" spans="1:27" s="450" customFormat="1" ht="14.25" customHeight="1" x14ac:dyDescent="0.25">
      <c r="A10" s="444">
        <v>3</v>
      </c>
      <c r="B10" s="327" t="s">
        <v>148</v>
      </c>
      <c r="C10" s="447" t="s">
        <v>217</v>
      </c>
      <c r="D10" s="448">
        <v>1</v>
      </c>
      <c r="E10" s="448">
        <v>1</v>
      </c>
      <c r="F10" s="448" t="s">
        <v>21</v>
      </c>
      <c r="G10" s="445">
        <v>1</v>
      </c>
      <c r="H10" s="445">
        <v>1</v>
      </c>
      <c r="I10" s="445">
        <v>1</v>
      </c>
      <c r="J10" s="440" t="s">
        <v>21</v>
      </c>
      <c r="K10" s="440" t="s">
        <v>21</v>
      </c>
      <c r="L10" s="440" t="s">
        <v>21</v>
      </c>
      <c r="M10" s="448" t="s">
        <v>21</v>
      </c>
      <c r="N10" s="449" t="s">
        <v>21</v>
      </c>
      <c r="O10" s="449" t="s">
        <v>21</v>
      </c>
      <c r="P10" s="448" t="s">
        <v>21</v>
      </c>
      <c r="Q10" s="448" t="s">
        <v>21</v>
      </c>
      <c r="R10" s="448" t="s">
        <v>21</v>
      </c>
      <c r="S10" s="775" t="s">
        <v>153</v>
      </c>
      <c r="T10" s="751"/>
      <c r="U10" s="751"/>
      <c r="V10" s="751"/>
      <c r="W10" s="751"/>
      <c r="X10" s="752"/>
      <c r="Y10" s="752"/>
      <c r="Z10" s="747"/>
    </row>
    <row r="11" spans="1:27" s="443" customFormat="1" ht="14.25" customHeight="1" x14ac:dyDescent="0.25">
      <c r="A11" s="436">
        <v>4</v>
      </c>
      <c r="B11" s="325" t="s">
        <v>25</v>
      </c>
      <c r="C11" s="444" t="s">
        <v>42</v>
      </c>
      <c r="D11" s="445">
        <v>1</v>
      </c>
      <c r="E11" s="445">
        <v>1</v>
      </c>
      <c r="F11" s="445">
        <v>180720</v>
      </c>
      <c r="G11" s="445">
        <v>1</v>
      </c>
      <c r="H11" s="445">
        <v>1</v>
      </c>
      <c r="I11" s="445">
        <v>1</v>
      </c>
      <c r="J11" s="440">
        <v>0</v>
      </c>
      <c r="K11" s="440">
        <v>0</v>
      </c>
      <c r="L11" s="440">
        <v>0</v>
      </c>
      <c r="M11" s="445">
        <v>9360</v>
      </c>
      <c r="N11" s="445">
        <v>9120</v>
      </c>
      <c r="O11" s="445">
        <v>8280</v>
      </c>
      <c r="P11" s="446">
        <f t="shared" ref="P11:P12" si="2">+F11+M11</f>
        <v>190080</v>
      </c>
      <c r="Q11" s="446">
        <f t="shared" si="1"/>
        <v>199200</v>
      </c>
      <c r="R11" s="446">
        <f t="shared" si="1"/>
        <v>207480</v>
      </c>
      <c r="S11" s="730"/>
      <c r="T11" s="759"/>
      <c r="U11" s="759"/>
      <c r="V11" s="759"/>
      <c r="W11" s="759"/>
      <c r="X11" s="528"/>
      <c r="Y11" s="528"/>
      <c r="Z11" s="746"/>
    </row>
    <row r="12" spans="1:27" s="456" customFormat="1" ht="14.25" customHeight="1" x14ac:dyDescent="0.25">
      <c r="A12" s="444">
        <v>5</v>
      </c>
      <c r="B12" s="462" t="s">
        <v>27</v>
      </c>
      <c r="C12" s="447" t="s">
        <v>151</v>
      </c>
      <c r="D12" s="448">
        <v>1</v>
      </c>
      <c r="E12" s="448" t="s">
        <v>21</v>
      </c>
      <c r="F12" s="448">
        <v>238560</v>
      </c>
      <c r="G12" s="445">
        <v>0</v>
      </c>
      <c r="H12" s="445">
        <v>1</v>
      </c>
      <c r="I12" s="445">
        <v>1</v>
      </c>
      <c r="J12" s="776" t="s">
        <v>152</v>
      </c>
      <c r="K12" s="776" t="s">
        <v>152</v>
      </c>
      <c r="L12" s="440">
        <v>0</v>
      </c>
      <c r="M12" s="448">
        <v>8400</v>
      </c>
      <c r="N12" s="448">
        <v>8400</v>
      </c>
      <c r="O12" s="448">
        <v>8400</v>
      </c>
      <c r="P12" s="448">
        <f t="shared" si="2"/>
        <v>246960</v>
      </c>
      <c r="Q12" s="448">
        <f>+P12+N12</f>
        <v>255360</v>
      </c>
      <c r="R12" s="448">
        <f>+Q12+O12</f>
        <v>263760</v>
      </c>
      <c r="S12" s="775" t="s">
        <v>66</v>
      </c>
      <c r="T12" s="753"/>
      <c r="U12" s="753"/>
      <c r="V12" s="753"/>
      <c r="W12" s="753"/>
      <c r="X12" s="754"/>
      <c r="Y12" s="754"/>
      <c r="Z12" s="748"/>
    </row>
    <row r="13" spans="1:27" s="456" customFormat="1" ht="14.25" customHeight="1" x14ac:dyDescent="0.25">
      <c r="A13" s="436">
        <v>6</v>
      </c>
      <c r="B13" s="462" t="s">
        <v>115</v>
      </c>
      <c r="C13" s="447" t="s">
        <v>151</v>
      </c>
      <c r="D13" s="448">
        <v>1</v>
      </c>
      <c r="E13" s="448" t="s">
        <v>152</v>
      </c>
      <c r="F13" s="448">
        <v>0</v>
      </c>
      <c r="G13" s="445">
        <v>0</v>
      </c>
      <c r="H13" s="445">
        <v>1</v>
      </c>
      <c r="I13" s="445">
        <v>1</v>
      </c>
      <c r="J13" s="776" t="s">
        <v>152</v>
      </c>
      <c r="K13" s="776" t="s">
        <v>173</v>
      </c>
      <c r="L13" s="440" t="s">
        <v>152</v>
      </c>
      <c r="M13" s="448">
        <v>0</v>
      </c>
      <c r="N13" s="448">
        <v>355720</v>
      </c>
      <c r="O13" s="448">
        <v>12000</v>
      </c>
      <c r="P13" s="448">
        <v>0</v>
      </c>
      <c r="Q13" s="448">
        <v>355720</v>
      </c>
      <c r="R13" s="448">
        <v>367720</v>
      </c>
      <c r="S13" s="775" t="s">
        <v>145</v>
      </c>
      <c r="T13" s="753"/>
      <c r="U13" s="753"/>
      <c r="V13" s="753"/>
      <c r="W13" s="753"/>
      <c r="X13" s="754"/>
      <c r="Y13" s="754"/>
      <c r="Z13" s="748"/>
    </row>
    <row r="14" spans="1:27" s="456" customFormat="1" ht="14.25" customHeight="1" x14ac:dyDescent="0.25">
      <c r="A14" s="444">
        <v>7</v>
      </c>
      <c r="B14" s="462" t="s">
        <v>28</v>
      </c>
      <c r="C14" s="447" t="s">
        <v>151</v>
      </c>
      <c r="D14" s="448">
        <v>1</v>
      </c>
      <c r="E14" s="448" t="s">
        <v>152</v>
      </c>
      <c r="F14" s="448">
        <v>0</v>
      </c>
      <c r="G14" s="445">
        <v>0</v>
      </c>
      <c r="H14" s="445">
        <v>1</v>
      </c>
      <c r="I14" s="445">
        <v>1</v>
      </c>
      <c r="J14" s="776" t="s">
        <v>152</v>
      </c>
      <c r="K14" s="776" t="s">
        <v>173</v>
      </c>
      <c r="L14" s="440" t="s">
        <v>152</v>
      </c>
      <c r="M14" s="448">
        <v>0</v>
      </c>
      <c r="N14" s="448">
        <v>355720</v>
      </c>
      <c r="O14" s="448">
        <v>12000</v>
      </c>
      <c r="P14" s="448">
        <v>0</v>
      </c>
      <c r="Q14" s="448">
        <v>355720</v>
      </c>
      <c r="R14" s="448">
        <v>367720</v>
      </c>
      <c r="S14" s="775" t="s">
        <v>145</v>
      </c>
      <c r="T14" s="753"/>
      <c r="U14" s="753"/>
      <c r="V14" s="753"/>
      <c r="W14" s="753"/>
      <c r="X14" s="754"/>
      <c r="Y14" s="754"/>
      <c r="Z14" s="748"/>
    </row>
    <row r="15" spans="1:27" s="456" customFormat="1" ht="11.25" customHeight="1" x14ac:dyDescent="0.25">
      <c r="A15" s="444"/>
      <c r="B15" s="437" t="s">
        <v>33</v>
      </c>
      <c r="C15" s="451"/>
      <c r="D15" s="452"/>
      <c r="E15" s="452"/>
      <c r="F15" s="452"/>
      <c r="G15" s="453"/>
      <c r="H15" s="453"/>
      <c r="I15" s="453"/>
      <c r="J15" s="454"/>
      <c r="K15" s="454"/>
      <c r="L15" s="455"/>
      <c r="M15" s="452"/>
      <c r="N15" s="452"/>
      <c r="O15" s="452"/>
      <c r="P15" s="452"/>
      <c r="Q15" s="452"/>
      <c r="R15" s="452"/>
      <c r="S15" s="731"/>
      <c r="T15" s="753"/>
      <c r="U15" s="753"/>
      <c r="V15" s="753"/>
      <c r="W15" s="753"/>
      <c r="X15" s="754"/>
      <c r="Y15" s="754"/>
      <c r="Z15" s="748"/>
    </row>
    <row r="16" spans="1:27" s="456" customFormat="1" ht="12.75" customHeight="1" x14ac:dyDescent="0.25">
      <c r="A16" s="444">
        <v>8</v>
      </c>
      <c r="B16" s="450" t="s">
        <v>193</v>
      </c>
      <c r="C16" s="448" t="s">
        <v>152</v>
      </c>
      <c r="D16" s="448">
        <v>1</v>
      </c>
      <c r="E16" s="448">
        <v>1</v>
      </c>
      <c r="F16" s="448">
        <v>203520</v>
      </c>
      <c r="G16" s="445">
        <v>1</v>
      </c>
      <c r="H16" s="445">
        <v>1</v>
      </c>
      <c r="I16" s="445">
        <v>1</v>
      </c>
      <c r="J16" s="440">
        <v>0</v>
      </c>
      <c r="K16" s="440">
        <v>0</v>
      </c>
      <c r="L16" s="440">
        <v>0</v>
      </c>
      <c r="M16" s="448">
        <v>7320</v>
      </c>
      <c r="N16" s="448">
        <v>7440</v>
      </c>
      <c r="O16" s="448">
        <v>7200</v>
      </c>
      <c r="P16" s="448">
        <v>210840</v>
      </c>
      <c r="Q16" s="448">
        <v>218280</v>
      </c>
      <c r="R16" s="448"/>
      <c r="S16" s="775"/>
      <c r="T16" s="753"/>
      <c r="U16" s="753"/>
      <c r="V16" s="753"/>
      <c r="W16" s="753"/>
      <c r="X16" s="754"/>
      <c r="Y16" s="754"/>
      <c r="Z16" s="748"/>
    </row>
    <row r="17" spans="1:26" s="443" customFormat="1" ht="12" customHeight="1" x14ac:dyDescent="0.25">
      <c r="A17" s="436"/>
      <c r="B17" s="437" t="s">
        <v>55</v>
      </c>
      <c r="C17" s="444"/>
      <c r="D17" s="453"/>
      <c r="E17" s="453"/>
      <c r="F17" s="453"/>
      <c r="G17" s="453"/>
      <c r="H17" s="453"/>
      <c r="I17" s="453"/>
      <c r="J17" s="453" t="s">
        <v>150</v>
      </c>
      <c r="K17" s="453"/>
      <c r="L17" s="453"/>
      <c r="M17" s="453"/>
      <c r="N17" s="453"/>
      <c r="O17" s="453"/>
      <c r="P17" s="457"/>
      <c r="Q17" s="457"/>
      <c r="R17" s="457"/>
      <c r="S17" s="732"/>
      <c r="T17" s="759"/>
      <c r="U17" s="759"/>
      <c r="V17" s="759"/>
      <c r="W17" s="759"/>
      <c r="X17" s="528"/>
      <c r="Y17" s="528"/>
      <c r="Z17" s="746"/>
    </row>
    <row r="18" spans="1:26" s="443" customFormat="1" ht="14.25" customHeight="1" x14ac:dyDescent="0.25">
      <c r="A18" s="436">
        <v>9</v>
      </c>
      <c r="B18" s="325" t="s">
        <v>96</v>
      </c>
      <c r="C18" s="458" t="s">
        <v>34</v>
      </c>
      <c r="D18" s="445">
        <v>1</v>
      </c>
      <c r="E18" s="445">
        <v>1</v>
      </c>
      <c r="F18" s="445">
        <v>200400</v>
      </c>
      <c r="G18" s="445">
        <v>1</v>
      </c>
      <c r="H18" s="445">
        <v>1</v>
      </c>
      <c r="I18" s="445">
        <v>1</v>
      </c>
      <c r="J18" s="440">
        <v>0</v>
      </c>
      <c r="K18" s="440">
        <v>0</v>
      </c>
      <c r="L18" s="440">
        <v>0</v>
      </c>
      <c r="M18" s="445">
        <v>8400</v>
      </c>
      <c r="N18" s="445">
        <v>8400</v>
      </c>
      <c r="O18" s="445">
        <v>8760</v>
      </c>
      <c r="P18" s="446">
        <f>+F18+M18</f>
        <v>208800</v>
      </c>
      <c r="Q18" s="446">
        <f>+P18+N18</f>
        <v>217200</v>
      </c>
      <c r="R18" s="446">
        <f>+Q18+O18</f>
        <v>225960</v>
      </c>
      <c r="S18" s="730"/>
      <c r="T18" s="759"/>
      <c r="U18" s="759"/>
      <c r="V18" s="759"/>
      <c r="W18" s="759"/>
      <c r="X18" s="528"/>
      <c r="Y18" s="528"/>
      <c r="Z18" s="746"/>
    </row>
    <row r="19" spans="1:26" s="443" customFormat="1" x14ac:dyDescent="0.25">
      <c r="A19" s="436">
        <v>10</v>
      </c>
      <c r="B19" s="459" t="s">
        <v>198</v>
      </c>
      <c r="C19" s="458" t="s">
        <v>34</v>
      </c>
      <c r="D19" s="448">
        <v>1</v>
      </c>
      <c r="E19" s="448" t="s">
        <v>21</v>
      </c>
      <c r="F19" s="448">
        <v>180000</v>
      </c>
      <c r="G19" s="445">
        <v>0</v>
      </c>
      <c r="H19" s="445">
        <v>1</v>
      </c>
      <c r="I19" s="445">
        <v>1</v>
      </c>
      <c r="J19" s="776" t="s">
        <v>152</v>
      </c>
      <c r="K19" s="776" t="s">
        <v>152</v>
      </c>
      <c r="L19" s="440">
        <v>0</v>
      </c>
      <c r="M19" s="448">
        <v>0</v>
      </c>
      <c r="N19" s="448">
        <v>7200</v>
      </c>
      <c r="O19" s="448">
        <v>7560</v>
      </c>
      <c r="P19" s="448">
        <f t="shared" ref="P19" si="3">+F19+M19</f>
        <v>180000</v>
      </c>
      <c r="Q19" s="448">
        <f t="shared" ref="Q19" si="4">+P19+N19</f>
        <v>187200</v>
      </c>
      <c r="R19" s="448">
        <f t="shared" ref="R19" si="5">+Q19+O19</f>
        <v>194760</v>
      </c>
      <c r="S19" s="896" t="s">
        <v>66</v>
      </c>
      <c r="T19" s="759"/>
      <c r="U19" s="759"/>
      <c r="V19" s="759"/>
      <c r="W19" s="759"/>
      <c r="X19" s="528"/>
      <c r="Y19" s="528"/>
      <c r="Z19" s="746"/>
    </row>
    <row r="20" spans="1:26" s="435" customFormat="1" x14ac:dyDescent="0.25">
      <c r="A20" s="436">
        <v>11</v>
      </c>
      <c r="B20" s="461" t="s">
        <v>199</v>
      </c>
      <c r="C20" s="458" t="s">
        <v>34</v>
      </c>
      <c r="D20" s="460" t="s">
        <v>152</v>
      </c>
      <c r="E20" s="460" t="s">
        <v>152</v>
      </c>
      <c r="F20" s="460" t="s">
        <v>152</v>
      </c>
      <c r="G20" s="460" t="s">
        <v>152</v>
      </c>
      <c r="H20" s="460" t="s">
        <v>152</v>
      </c>
      <c r="I20" s="460" t="s">
        <v>152</v>
      </c>
      <c r="J20" s="460" t="s">
        <v>152</v>
      </c>
      <c r="K20" s="460" t="s">
        <v>152</v>
      </c>
      <c r="L20" s="460" t="s">
        <v>152</v>
      </c>
      <c r="M20" s="460" t="s">
        <v>152</v>
      </c>
      <c r="N20" s="460" t="s">
        <v>152</v>
      </c>
      <c r="O20" s="460" t="s">
        <v>152</v>
      </c>
      <c r="P20" s="460" t="s">
        <v>152</v>
      </c>
      <c r="Q20" s="460" t="s">
        <v>152</v>
      </c>
      <c r="R20" s="460" t="s">
        <v>152</v>
      </c>
      <c r="S20" s="896" t="s">
        <v>230</v>
      </c>
      <c r="T20" s="759"/>
      <c r="U20" s="527"/>
      <c r="V20" s="759"/>
      <c r="W20" s="528"/>
      <c r="X20" s="528"/>
      <c r="Y20" s="528"/>
      <c r="Z20" s="746"/>
    </row>
    <row r="21" spans="1:26" s="435" customFormat="1" x14ac:dyDescent="0.25">
      <c r="A21" s="436">
        <v>12</v>
      </c>
      <c r="B21" s="462" t="s">
        <v>215</v>
      </c>
      <c r="C21" s="458" t="s">
        <v>34</v>
      </c>
      <c r="D21" s="460">
        <v>1</v>
      </c>
      <c r="E21" s="445">
        <v>1</v>
      </c>
      <c r="F21" s="445">
        <v>185400</v>
      </c>
      <c r="G21" s="445">
        <v>1</v>
      </c>
      <c r="H21" s="445">
        <v>1</v>
      </c>
      <c r="I21" s="445">
        <v>1</v>
      </c>
      <c r="J21" s="440">
        <v>0</v>
      </c>
      <c r="K21" s="440">
        <v>0</v>
      </c>
      <c r="L21" s="440">
        <v>0</v>
      </c>
      <c r="M21" s="445">
        <v>7440</v>
      </c>
      <c r="N21" s="460">
        <v>7800</v>
      </c>
      <c r="O21" s="460">
        <v>8040</v>
      </c>
      <c r="P21" s="446">
        <f t="shared" ref="P21:P26" si="6">+F21+M21</f>
        <v>192840</v>
      </c>
      <c r="Q21" s="446">
        <f t="shared" ref="Q21:R32" si="7">+P21+N21</f>
        <v>200640</v>
      </c>
      <c r="R21" s="446">
        <f t="shared" si="7"/>
        <v>208680</v>
      </c>
      <c r="S21" s="733"/>
      <c r="T21" s="759"/>
      <c r="U21" s="527"/>
      <c r="V21" s="759"/>
      <c r="W21" s="528"/>
      <c r="X21" s="528"/>
      <c r="Y21" s="528"/>
      <c r="Z21" s="746"/>
    </row>
    <row r="22" spans="1:26" s="435" customFormat="1" x14ac:dyDescent="0.25">
      <c r="A22" s="436">
        <v>13</v>
      </c>
      <c r="B22" s="462" t="s">
        <v>215</v>
      </c>
      <c r="C22" s="458" t="s">
        <v>34</v>
      </c>
      <c r="D22" s="460">
        <v>1</v>
      </c>
      <c r="E22" s="445">
        <v>1</v>
      </c>
      <c r="F22" s="445">
        <v>141840</v>
      </c>
      <c r="G22" s="445">
        <v>1</v>
      </c>
      <c r="H22" s="445">
        <v>1</v>
      </c>
      <c r="I22" s="445">
        <v>1</v>
      </c>
      <c r="J22" s="440">
        <v>0</v>
      </c>
      <c r="K22" s="440">
        <v>0</v>
      </c>
      <c r="L22" s="440">
        <v>0</v>
      </c>
      <c r="M22" s="445">
        <v>5760</v>
      </c>
      <c r="N22" s="445">
        <v>6000</v>
      </c>
      <c r="O22" s="460">
        <v>6240</v>
      </c>
      <c r="P22" s="446">
        <f t="shared" si="6"/>
        <v>147600</v>
      </c>
      <c r="Q22" s="446">
        <f t="shared" si="7"/>
        <v>153600</v>
      </c>
      <c r="R22" s="446">
        <f t="shared" si="7"/>
        <v>159840</v>
      </c>
      <c r="T22" s="759"/>
      <c r="U22" s="527"/>
      <c r="V22" s="759"/>
      <c r="W22" s="528"/>
      <c r="X22" s="528"/>
      <c r="Y22" s="528"/>
      <c r="Z22" s="746"/>
    </row>
    <row r="23" spans="1:26" s="787" customFormat="1" x14ac:dyDescent="0.25">
      <c r="A23" s="436">
        <v>14</v>
      </c>
      <c r="B23" s="462" t="s">
        <v>215</v>
      </c>
      <c r="C23" s="458" t="s">
        <v>34</v>
      </c>
      <c r="D23" s="448">
        <v>1</v>
      </c>
      <c r="E23" s="448" t="s">
        <v>21</v>
      </c>
      <c r="F23" s="448">
        <v>180000</v>
      </c>
      <c r="G23" s="445">
        <v>0</v>
      </c>
      <c r="H23" s="445">
        <v>1</v>
      </c>
      <c r="I23" s="445">
        <v>1</v>
      </c>
      <c r="J23" s="776" t="s">
        <v>152</v>
      </c>
      <c r="K23" s="776" t="s">
        <v>152</v>
      </c>
      <c r="L23" s="440">
        <v>0</v>
      </c>
      <c r="M23" s="448">
        <v>0</v>
      </c>
      <c r="N23" s="448">
        <v>7200</v>
      </c>
      <c r="O23" s="448">
        <v>7560</v>
      </c>
      <c r="P23" s="448">
        <f t="shared" si="6"/>
        <v>180000</v>
      </c>
      <c r="Q23" s="448">
        <f t="shared" si="7"/>
        <v>187200</v>
      </c>
      <c r="R23" s="448">
        <f t="shared" si="7"/>
        <v>194760</v>
      </c>
      <c r="S23" s="775" t="s">
        <v>66</v>
      </c>
      <c r="T23" s="783"/>
      <c r="U23" s="784"/>
      <c r="V23" s="783"/>
      <c r="W23" s="785"/>
      <c r="X23" s="785"/>
      <c r="Y23" s="785"/>
      <c r="Z23" s="786"/>
    </row>
    <row r="24" spans="1:26" s="435" customFormat="1" x14ac:dyDescent="0.25">
      <c r="A24" s="436">
        <v>15</v>
      </c>
      <c r="B24" s="462" t="s">
        <v>229</v>
      </c>
      <c r="C24" s="458" t="s">
        <v>34</v>
      </c>
      <c r="D24" s="448">
        <v>1</v>
      </c>
      <c r="E24" s="448" t="s">
        <v>152</v>
      </c>
      <c r="F24" s="448">
        <v>0</v>
      </c>
      <c r="G24" s="445">
        <v>0</v>
      </c>
      <c r="H24" s="445">
        <v>1</v>
      </c>
      <c r="I24" s="445">
        <v>1</v>
      </c>
      <c r="J24" s="776" t="s">
        <v>152</v>
      </c>
      <c r="K24" s="776" t="s">
        <v>173</v>
      </c>
      <c r="L24" s="440" t="s">
        <v>152</v>
      </c>
      <c r="M24" s="448">
        <v>180000</v>
      </c>
      <c r="N24" s="448">
        <v>7200</v>
      </c>
      <c r="O24" s="448">
        <v>7560</v>
      </c>
      <c r="P24" s="448">
        <f t="shared" si="6"/>
        <v>180000</v>
      </c>
      <c r="Q24" s="448">
        <f t="shared" si="7"/>
        <v>187200</v>
      </c>
      <c r="R24" s="448">
        <f t="shared" si="7"/>
        <v>194760</v>
      </c>
      <c r="S24" s="775" t="s">
        <v>145</v>
      </c>
      <c r="T24" s="759"/>
      <c r="U24" s="527"/>
      <c r="V24" s="759"/>
      <c r="W24" s="527"/>
      <c r="X24" s="528"/>
      <c r="Y24" s="528"/>
      <c r="Z24" s="746"/>
    </row>
    <row r="25" spans="1:26" s="435" customFormat="1" x14ac:dyDescent="0.25">
      <c r="A25" s="436">
        <v>16</v>
      </c>
      <c r="B25" s="327" t="s">
        <v>200</v>
      </c>
      <c r="C25" s="458" t="s">
        <v>218</v>
      </c>
      <c r="D25" s="460">
        <v>1</v>
      </c>
      <c r="E25" s="445">
        <v>1</v>
      </c>
      <c r="F25" s="445">
        <v>141000</v>
      </c>
      <c r="G25" s="445">
        <v>1</v>
      </c>
      <c r="H25" s="445">
        <v>1</v>
      </c>
      <c r="I25" s="445">
        <v>1</v>
      </c>
      <c r="J25" s="440">
        <v>0</v>
      </c>
      <c r="K25" s="440">
        <v>0</v>
      </c>
      <c r="L25" s="440">
        <v>0</v>
      </c>
      <c r="M25" s="445">
        <v>5640</v>
      </c>
      <c r="N25" s="460">
        <v>5880</v>
      </c>
      <c r="O25" s="460">
        <v>6120</v>
      </c>
      <c r="P25" s="446">
        <f t="shared" si="6"/>
        <v>146640</v>
      </c>
      <c r="Q25" s="446">
        <f t="shared" si="7"/>
        <v>152520</v>
      </c>
      <c r="R25" s="446">
        <f t="shared" si="7"/>
        <v>158640</v>
      </c>
      <c r="S25" s="733"/>
      <c r="T25" s="759"/>
      <c r="U25" s="527"/>
      <c r="V25" s="759"/>
      <c r="W25" s="527"/>
      <c r="X25" s="528"/>
      <c r="Y25" s="528"/>
      <c r="Z25" s="746"/>
    </row>
    <row r="26" spans="1:26" s="435" customFormat="1" x14ac:dyDescent="0.25">
      <c r="A26" s="436">
        <v>17</v>
      </c>
      <c r="B26" s="327" t="s">
        <v>216</v>
      </c>
      <c r="C26" s="458" t="s">
        <v>218</v>
      </c>
      <c r="D26" s="460">
        <v>1</v>
      </c>
      <c r="E26" s="445">
        <v>1</v>
      </c>
      <c r="F26" s="445">
        <v>139560</v>
      </c>
      <c r="G26" s="445">
        <v>1</v>
      </c>
      <c r="H26" s="445">
        <v>1</v>
      </c>
      <c r="I26" s="445">
        <v>1</v>
      </c>
      <c r="J26" s="440">
        <v>0</v>
      </c>
      <c r="K26" s="440">
        <v>0</v>
      </c>
      <c r="L26" s="440">
        <v>0</v>
      </c>
      <c r="M26" s="445">
        <v>5640</v>
      </c>
      <c r="N26" s="460">
        <v>5880</v>
      </c>
      <c r="O26" s="460">
        <v>6120</v>
      </c>
      <c r="P26" s="446">
        <f t="shared" si="6"/>
        <v>145200</v>
      </c>
      <c r="Q26" s="446">
        <f t="shared" si="7"/>
        <v>151080</v>
      </c>
      <c r="R26" s="446">
        <f t="shared" si="7"/>
        <v>157200</v>
      </c>
      <c r="T26" s="760"/>
      <c r="U26" s="761"/>
      <c r="V26" s="761"/>
      <c r="W26" s="761"/>
      <c r="X26" s="528"/>
      <c r="Y26" s="528"/>
      <c r="Z26" s="746"/>
    </row>
    <row r="27" spans="1:26" s="435" customFormat="1" x14ac:dyDescent="0.25">
      <c r="A27" s="436">
        <v>18</v>
      </c>
      <c r="B27" s="327" t="s">
        <v>54</v>
      </c>
      <c r="C27" s="458" t="s">
        <v>218</v>
      </c>
      <c r="D27" s="460">
        <v>1</v>
      </c>
      <c r="E27" s="447">
        <v>0</v>
      </c>
      <c r="F27" s="447">
        <v>138000</v>
      </c>
      <c r="G27" s="445">
        <v>1</v>
      </c>
      <c r="H27" s="445">
        <v>1</v>
      </c>
      <c r="I27" s="464">
        <v>1</v>
      </c>
      <c r="J27" s="440">
        <v>0</v>
      </c>
      <c r="K27" s="440">
        <v>0</v>
      </c>
      <c r="L27" s="440">
        <v>0</v>
      </c>
      <c r="M27" s="448">
        <v>0</v>
      </c>
      <c r="N27" s="778">
        <v>5520</v>
      </c>
      <c r="O27" s="447">
        <v>5760</v>
      </c>
      <c r="P27" s="448">
        <v>138000</v>
      </c>
      <c r="Q27" s="448">
        <f t="shared" si="7"/>
        <v>143520</v>
      </c>
      <c r="R27" s="448">
        <f t="shared" si="7"/>
        <v>149280</v>
      </c>
      <c r="S27" s="734" t="s">
        <v>66</v>
      </c>
      <c r="T27" s="759"/>
      <c r="U27" s="759"/>
      <c r="V27" s="759"/>
      <c r="W27" s="759"/>
      <c r="X27" s="528"/>
      <c r="Y27" s="528"/>
      <c r="Z27" s="746"/>
    </row>
    <row r="28" spans="1:26" s="435" customFormat="1" x14ac:dyDescent="0.25">
      <c r="A28" s="436">
        <v>19</v>
      </c>
      <c r="B28" s="462" t="s">
        <v>43</v>
      </c>
      <c r="C28" s="463" t="s">
        <v>35</v>
      </c>
      <c r="D28" s="460">
        <v>1</v>
      </c>
      <c r="E28" s="460">
        <v>1</v>
      </c>
      <c r="F28" s="445">
        <v>108000</v>
      </c>
      <c r="G28" s="445">
        <v>1</v>
      </c>
      <c r="H28" s="445">
        <v>1</v>
      </c>
      <c r="I28" s="464">
        <v>1</v>
      </c>
      <c r="J28" s="440">
        <v>0</v>
      </c>
      <c r="K28" s="440">
        <v>0</v>
      </c>
      <c r="L28" s="440">
        <v>0</v>
      </c>
      <c r="M28" s="440">
        <v>0</v>
      </c>
      <c r="N28" s="440">
        <v>0</v>
      </c>
      <c r="O28" s="440">
        <v>0</v>
      </c>
      <c r="P28" s="465">
        <f t="shared" ref="P28:P32" si="8">+F28+M28</f>
        <v>108000</v>
      </c>
      <c r="Q28" s="465">
        <f t="shared" si="7"/>
        <v>108000</v>
      </c>
      <c r="R28" s="465">
        <f t="shared" si="7"/>
        <v>108000</v>
      </c>
      <c r="S28" s="734"/>
      <c r="T28" s="760"/>
      <c r="U28" s="761"/>
      <c r="V28" s="761"/>
      <c r="W28" s="761"/>
      <c r="X28" s="528"/>
      <c r="Y28" s="528"/>
      <c r="Z28" s="746"/>
    </row>
    <row r="29" spans="1:26" s="435" customFormat="1" x14ac:dyDescent="0.25">
      <c r="A29" s="436">
        <v>20</v>
      </c>
      <c r="B29" s="462" t="s">
        <v>43</v>
      </c>
      <c r="C29" s="463" t="s">
        <v>35</v>
      </c>
      <c r="D29" s="460">
        <v>1</v>
      </c>
      <c r="E29" s="460">
        <v>1</v>
      </c>
      <c r="F29" s="445">
        <v>108000</v>
      </c>
      <c r="G29" s="445">
        <v>1</v>
      </c>
      <c r="H29" s="445">
        <v>1</v>
      </c>
      <c r="I29" s="464">
        <v>1</v>
      </c>
      <c r="J29" s="440">
        <v>0</v>
      </c>
      <c r="K29" s="440">
        <v>0</v>
      </c>
      <c r="L29" s="440">
        <v>0</v>
      </c>
      <c r="M29" s="440">
        <v>0</v>
      </c>
      <c r="N29" s="440">
        <v>0</v>
      </c>
      <c r="O29" s="440">
        <v>0</v>
      </c>
      <c r="P29" s="465">
        <f t="shared" si="8"/>
        <v>108000</v>
      </c>
      <c r="Q29" s="465">
        <f t="shared" si="7"/>
        <v>108000</v>
      </c>
      <c r="R29" s="465">
        <f t="shared" si="7"/>
        <v>108000</v>
      </c>
      <c r="S29" s="734"/>
      <c r="T29" s="760"/>
      <c r="U29" s="761"/>
      <c r="V29" s="761"/>
      <c r="W29" s="761"/>
      <c r="X29" s="528"/>
      <c r="Y29" s="528"/>
      <c r="Z29" s="746"/>
    </row>
    <row r="30" spans="1:26" s="471" customFormat="1" x14ac:dyDescent="0.25">
      <c r="A30" s="436">
        <v>21</v>
      </c>
      <c r="B30" s="462" t="s">
        <v>138</v>
      </c>
      <c r="C30" s="463" t="s">
        <v>35</v>
      </c>
      <c r="D30" s="460">
        <v>1</v>
      </c>
      <c r="E30" s="460">
        <v>1</v>
      </c>
      <c r="F30" s="445">
        <v>108000</v>
      </c>
      <c r="G30" s="445">
        <v>1</v>
      </c>
      <c r="H30" s="445">
        <v>1</v>
      </c>
      <c r="I30" s="464">
        <v>1</v>
      </c>
      <c r="J30" s="440">
        <v>0</v>
      </c>
      <c r="K30" s="440">
        <v>0</v>
      </c>
      <c r="L30" s="440">
        <v>0</v>
      </c>
      <c r="M30" s="440">
        <v>0</v>
      </c>
      <c r="N30" s="440">
        <v>0</v>
      </c>
      <c r="O30" s="440">
        <v>0</v>
      </c>
      <c r="P30" s="465">
        <f t="shared" si="8"/>
        <v>108000</v>
      </c>
      <c r="Q30" s="465">
        <f t="shared" si="7"/>
        <v>108000</v>
      </c>
      <c r="R30" s="465">
        <f t="shared" si="7"/>
        <v>108000</v>
      </c>
      <c r="S30" s="897"/>
      <c r="T30" s="751"/>
      <c r="U30" s="762"/>
      <c r="V30" s="751"/>
      <c r="W30" s="762"/>
      <c r="X30" s="752"/>
      <c r="Y30" s="752"/>
      <c r="Z30" s="749"/>
    </row>
    <row r="31" spans="1:26" s="471" customFormat="1" x14ac:dyDescent="0.25">
      <c r="A31" s="436">
        <v>22</v>
      </c>
      <c r="B31" s="462" t="s">
        <v>138</v>
      </c>
      <c r="C31" s="463" t="s">
        <v>35</v>
      </c>
      <c r="D31" s="460">
        <v>1</v>
      </c>
      <c r="E31" s="460">
        <v>1</v>
      </c>
      <c r="F31" s="445">
        <v>108000</v>
      </c>
      <c r="G31" s="445">
        <v>1</v>
      </c>
      <c r="H31" s="445">
        <v>1</v>
      </c>
      <c r="I31" s="464">
        <v>1</v>
      </c>
      <c r="J31" s="440">
        <v>0</v>
      </c>
      <c r="K31" s="440">
        <v>0</v>
      </c>
      <c r="L31" s="440">
        <v>0</v>
      </c>
      <c r="M31" s="440">
        <v>0</v>
      </c>
      <c r="N31" s="440">
        <v>0</v>
      </c>
      <c r="O31" s="440">
        <v>0</v>
      </c>
      <c r="P31" s="465">
        <f t="shared" si="8"/>
        <v>108000</v>
      </c>
      <c r="Q31" s="465">
        <f t="shared" si="7"/>
        <v>108000</v>
      </c>
      <c r="R31" s="465">
        <f t="shared" si="7"/>
        <v>108000</v>
      </c>
      <c r="S31" s="897"/>
      <c r="T31" s="751"/>
      <c r="U31" s="762"/>
      <c r="V31" s="751"/>
      <c r="W31" s="762"/>
      <c r="X31" s="752"/>
      <c r="Y31" s="752"/>
      <c r="Z31" s="749"/>
    </row>
    <row r="32" spans="1:26" s="471" customFormat="1" x14ac:dyDescent="0.25">
      <c r="A32" s="436">
        <v>23</v>
      </c>
      <c r="B32" s="462" t="s">
        <v>138</v>
      </c>
      <c r="C32" s="463" t="s">
        <v>35</v>
      </c>
      <c r="D32" s="460">
        <v>1</v>
      </c>
      <c r="E32" s="460">
        <v>1</v>
      </c>
      <c r="F32" s="445">
        <v>108000</v>
      </c>
      <c r="G32" s="445">
        <v>1</v>
      </c>
      <c r="H32" s="445">
        <v>1</v>
      </c>
      <c r="I32" s="464">
        <v>1</v>
      </c>
      <c r="J32" s="440">
        <v>0</v>
      </c>
      <c r="K32" s="440">
        <v>0</v>
      </c>
      <c r="L32" s="440">
        <v>0</v>
      </c>
      <c r="M32" s="440">
        <v>0</v>
      </c>
      <c r="N32" s="440">
        <v>0</v>
      </c>
      <c r="O32" s="440">
        <v>0</v>
      </c>
      <c r="P32" s="465">
        <f t="shared" si="8"/>
        <v>108000</v>
      </c>
      <c r="Q32" s="465">
        <f t="shared" si="7"/>
        <v>108000</v>
      </c>
      <c r="R32" s="465">
        <f t="shared" si="7"/>
        <v>108000</v>
      </c>
      <c r="S32" s="897"/>
      <c r="T32" s="751"/>
      <c r="U32" s="762"/>
      <c r="V32" s="751"/>
      <c r="W32" s="762"/>
      <c r="X32" s="752"/>
      <c r="Y32" s="752"/>
      <c r="Z32" s="749"/>
    </row>
    <row r="33" spans="1:26" s="471" customFormat="1" x14ac:dyDescent="0.25">
      <c r="A33" s="436">
        <v>24</v>
      </c>
      <c r="B33" s="462" t="s">
        <v>138</v>
      </c>
      <c r="C33" s="463" t="s">
        <v>35</v>
      </c>
      <c r="D33" s="460">
        <v>1</v>
      </c>
      <c r="E33" s="460">
        <v>1</v>
      </c>
      <c r="F33" s="445">
        <v>108000</v>
      </c>
      <c r="G33" s="445">
        <v>1</v>
      </c>
      <c r="H33" s="445">
        <v>1</v>
      </c>
      <c r="I33" s="464">
        <v>1</v>
      </c>
      <c r="J33" s="440">
        <v>0</v>
      </c>
      <c r="K33" s="440">
        <v>0</v>
      </c>
      <c r="L33" s="440">
        <v>0</v>
      </c>
      <c r="M33" s="440">
        <v>0</v>
      </c>
      <c r="N33" s="440">
        <v>0</v>
      </c>
      <c r="O33" s="440">
        <v>0</v>
      </c>
      <c r="P33" s="465">
        <f t="shared" ref="P33" si="9">+F33+M33</f>
        <v>108000</v>
      </c>
      <c r="Q33" s="465">
        <f t="shared" ref="Q33" si="10">+P33+N33</f>
        <v>108000</v>
      </c>
      <c r="R33" s="465">
        <f t="shared" ref="R33" si="11">+Q33+O33</f>
        <v>108000</v>
      </c>
      <c r="S33" s="897"/>
      <c r="T33" s="751"/>
      <c r="U33" s="762"/>
      <c r="V33" s="751"/>
      <c r="W33" s="762"/>
      <c r="X33" s="752"/>
      <c r="Y33" s="752"/>
      <c r="Z33" s="749"/>
    </row>
    <row r="34" spans="1:26" s="479" customFormat="1" x14ac:dyDescent="0.25">
      <c r="A34" s="466"/>
      <c r="B34" s="467" t="s">
        <v>223</v>
      </c>
      <c r="C34" s="468"/>
      <c r="D34" s="466">
        <f>SUM(D7:D33)</f>
        <v>23</v>
      </c>
      <c r="E34" s="466">
        <f>SUM(E7:E33)</f>
        <v>16</v>
      </c>
      <c r="F34" s="466"/>
      <c r="G34" s="466">
        <f>SUM(G7:G30)</f>
        <v>14</v>
      </c>
      <c r="H34" s="466">
        <f>SUM(H7:H30)</f>
        <v>20</v>
      </c>
      <c r="I34" s="466">
        <f>SUM(I7:I30)</f>
        <v>20</v>
      </c>
      <c r="J34" s="445" t="s">
        <v>21</v>
      </c>
      <c r="K34" s="445" t="s">
        <v>21</v>
      </c>
      <c r="L34" s="445" t="s">
        <v>21</v>
      </c>
      <c r="M34" s="466"/>
      <c r="N34" s="466"/>
      <c r="O34" s="466"/>
      <c r="P34" s="470"/>
      <c r="Q34" s="470"/>
      <c r="R34" s="470"/>
      <c r="S34" s="897"/>
      <c r="T34" s="757"/>
      <c r="U34" s="757"/>
      <c r="V34" s="757"/>
      <c r="W34" s="757"/>
      <c r="X34" s="758"/>
      <c r="Y34" s="756"/>
      <c r="Z34" s="750"/>
    </row>
    <row r="35" spans="1:26" s="479" customFormat="1" x14ac:dyDescent="0.25">
      <c r="A35" s="472"/>
      <c r="B35" s="473" t="s">
        <v>67</v>
      </c>
      <c r="C35" s="474"/>
      <c r="D35" s="475"/>
      <c r="E35" s="476"/>
      <c r="F35" s="477"/>
      <c r="G35" s="478"/>
      <c r="H35" s="478"/>
      <c r="I35" s="478"/>
      <c r="J35" s="478"/>
      <c r="K35" s="478"/>
      <c r="L35" s="478" t="s">
        <v>150</v>
      </c>
      <c r="M35" s="478"/>
      <c r="N35" s="478"/>
      <c r="O35" s="478"/>
      <c r="P35" s="478"/>
      <c r="Q35" s="478"/>
      <c r="R35" s="478"/>
      <c r="S35" s="738"/>
      <c r="T35" s="757"/>
      <c r="U35" s="757"/>
      <c r="V35" s="757"/>
      <c r="W35" s="757"/>
      <c r="X35" s="758"/>
      <c r="Y35" s="756"/>
      <c r="Z35" s="750"/>
    </row>
    <row r="36" spans="1:26" s="443" customFormat="1" x14ac:dyDescent="0.25">
      <c r="A36" s="480">
        <v>21</v>
      </c>
      <c r="B36" s="481" t="s">
        <v>68</v>
      </c>
      <c r="C36" s="482" t="s">
        <v>23</v>
      </c>
      <c r="D36" s="483">
        <v>1</v>
      </c>
      <c r="E36" s="483">
        <v>1</v>
      </c>
      <c r="F36" s="445">
        <v>431400</v>
      </c>
      <c r="G36" s="484">
        <v>1</v>
      </c>
      <c r="H36" s="484">
        <v>1</v>
      </c>
      <c r="I36" s="484">
        <v>1</v>
      </c>
      <c r="J36" s="484" t="s">
        <v>21</v>
      </c>
      <c r="K36" s="484" t="s">
        <v>21</v>
      </c>
      <c r="L36" s="484" t="s">
        <v>21</v>
      </c>
      <c r="M36" s="484">
        <v>13320</v>
      </c>
      <c r="N36" s="484">
        <v>13440</v>
      </c>
      <c r="O36" s="484">
        <v>13080</v>
      </c>
      <c r="P36" s="484">
        <f>+F36+M36</f>
        <v>444720</v>
      </c>
      <c r="Q36" s="484">
        <f>+P36+N36</f>
        <v>458160</v>
      </c>
      <c r="R36" s="484">
        <f>+Q36+O36</f>
        <v>471240</v>
      </c>
      <c r="S36" s="730"/>
      <c r="T36" s="759"/>
      <c r="U36" s="759"/>
      <c r="V36" s="759"/>
      <c r="W36" s="759"/>
      <c r="X36" s="528"/>
      <c r="Y36" s="528"/>
      <c r="Z36" s="746"/>
    </row>
    <row r="37" spans="1:26" s="443" customFormat="1" x14ac:dyDescent="0.25">
      <c r="A37" s="436">
        <v>22</v>
      </c>
      <c r="B37" s="325" t="s">
        <v>176</v>
      </c>
      <c r="C37" s="485" t="s">
        <v>23</v>
      </c>
      <c r="D37" s="445">
        <v>1</v>
      </c>
      <c r="E37" s="445">
        <v>1</v>
      </c>
      <c r="F37" s="445">
        <v>335520</v>
      </c>
      <c r="G37" s="445">
        <v>1</v>
      </c>
      <c r="H37" s="445">
        <v>1</v>
      </c>
      <c r="I37" s="445">
        <v>1</v>
      </c>
      <c r="J37" s="440">
        <v>0</v>
      </c>
      <c r="K37" s="440">
        <v>0</v>
      </c>
      <c r="L37" s="440">
        <v>0</v>
      </c>
      <c r="M37" s="445">
        <v>12240</v>
      </c>
      <c r="N37" s="445">
        <v>12960</v>
      </c>
      <c r="O37" s="445">
        <v>13440</v>
      </c>
      <c r="P37" s="446">
        <f>+F37+M37</f>
        <v>347760</v>
      </c>
      <c r="Q37" s="446">
        <f t="shared" ref="Q37:R40" si="12">+P37+N37</f>
        <v>360720</v>
      </c>
      <c r="R37" s="446">
        <f t="shared" si="12"/>
        <v>374160</v>
      </c>
      <c r="T37" s="759"/>
      <c r="U37" s="759"/>
      <c r="V37" s="759"/>
      <c r="W37" s="759"/>
      <c r="X37" s="528"/>
      <c r="Y37" s="528"/>
      <c r="Z37" s="746"/>
    </row>
    <row r="38" spans="1:26" s="443" customFormat="1" x14ac:dyDescent="0.25">
      <c r="A38" s="480">
        <v>23</v>
      </c>
      <c r="B38" s="325" t="s">
        <v>106</v>
      </c>
      <c r="C38" s="444" t="s">
        <v>52</v>
      </c>
      <c r="D38" s="445">
        <v>1</v>
      </c>
      <c r="E38" s="777">
        <v>0</v>
      </c>
      <c r="F38" s="445">
        <v>202620</v>
      </c>
      <c r="G38" s="445">
        <v>1</v>
      </c>
      <c r="H38" s="445">
        <v>1</v>
      </c>
      <c r="I38" s="445">
        <v>1</v>
      </c>
      <c r="J38" s="440">
        <v>0</v>
      </c>
      <c r="K38" s="440">
        <v>0</v>
      </c>
      <c r="L38" s="440">
        <v>0</v>
      </c>
      <c r="M38" s="465">
        <v>0</v>
      </c>
      <c r="N38" s="465">
        <v>6540</v>
      </c>
      <c r="O38" s="465">
        <v>6540</v>
      </c>
      <c r="P38" s="465">
        <f t="shared" ref="P38:P40" si="13">+F38+M38</f>
        <v>202620</v>
      </c>
      <c r="Q38" s="465">
        <f t="shared" si="12"/>
        <v>209160</v>
      </c>
      <c r="R38" s="465">
        <f t="shared" si="12"/>
        <v>215700</v>
      </c>
      <c r="S38" s="739" t="s">
        <v>66</v>
      </c>
      <c r="T38" s="759"/>
      <c r="U38" s="759"/>
      <c r="V38" s="759"/>
      <c r="W38" s="759"/>
      <c r="X38" s="528"/>
      <c r="Y38" s="528"/>
      <c r="Z38" s="746"/>
    </row>
    <row r="39" spans="1:26" s="443" customFormat="1" ht="14.25" customHeight="1" x14ac:dyDescent="0.25">
      <c r="A39" s="436">
        <v>24</v>
      </c>
      <c r="B39" s="325" t="s">
        <v>192</v>
      </c>
      <c r="C39" s="444" t="s">
        <v>52</v>
      </c>
      <c r="D39" s="445">
        <v>1</v>
      </c>
      <c r="E39" s="777">
        <v>0</v>
      </c>
      <c r="F39" s="445">
        <v>202620</v>
      </c>
      <c r="G39" s="445">
        <v>1</v>
      </c>
      <c r="H39" s="445">
        <v>1</v>
      </c>
      <c r="I39" s="445">
        <v>1</v>
      </c>
      <c r="J39" s="440">
        <v>0</v>
      </c>
      <c r="K39" s="440">
        <v>0</v>
      </c>
      <c r="L39" s="440">
        <v>0</v>
      </c>
      <c r="M39" s="465">
        <v>0</v>
      </c>
      <c r="N39" s="465">
        <v>6540</v>
      </c>
      <c r="O39" s="465">
        <v>6540</v>
      </c>
      <c r="P39" s="465">
        <f t="shared" si="13"/>
        <v>202620</v>
      </c>
      <c r="Q39" s="465">
        <f t="shared" si="12"/>
        <v>209160</v>
      </c>
      <c r="R39" s="465">
        <f t="shared" si="12"/>
        <v>215700</v>
      </c>
      <c r="S39" s="739" t="s">
        <v>66</v>
      </c>
      <c r="T39" s="759"/>
      <c r="U39" s="759"/>
      <c r="V39" s="759"/>
      <c r="W39" s="759"/>
      <c r="X39" s="528"/>
      <c r="Y39" s="528"/>
      <c r="Z39" s="746"/>
    </row>
    <row r="40" spans="1:26" s="443" customFormat="1" ht="11.25" customHeight="1" x14ac:dyDescent="0.25">
      <c r="A40" s="480">
        <v>25</v>
      </c>
      <c r="B40" s="325" t="s">
        <v>38</v>
      </c>
      <c r="C40" s="444" t="s">
        <v>52</v>
      </c>
      <c r="D40" s="445">
        <v>1</v>
      </c>
      <c r="E40" s="445" t="s">
        <v>152</v>
      </c>
      <c r="F40" s="445">
        <v>202620</v>
      </c>
      <c r="G40" s="445">
        <v>1</v>
      </c>
      <c r="H40" s="445">
        <v>1</v>
      </c>
      <c r="I40" s="445">
        <v>1</v>
      </c>
      <c r="J40" s="440">
        <v>0</v>
      </c>
      <c r="K40" s="440">
        <v>0</v>
      </c>
      <c r="L40" s="440">
        <v>0</v>
      </c>
      <c r="M40" s="465">
        <v>0</v>
      </c>
      <c r="N40" s="465">
        <v>6540</v>
      </c>
      <c r="O40" s="465">
        <v>6540</v>
      </c>
      <c r="P40" s="465">
        <f t="shared" si="13"/>
        <v>202620</v>
      </c>
      <c r="Q40" s="465">
        <f t="shared" si="12"/>
        <v>209160</v>
      </c>
      <c r="R40" s="465">
        <f t="shared" si="12"/>
        <v>215700</v>
      </c>
      <c r="S40" s="739" t="s">
        <v>66</v>
      </c>
      <c r="T40" s="527"/>
      <c r="U40" s="527"/>
      <c r="V40" s="527"/>
      <c r="W40" s="527"/>
      <c r="X40" s="528"/>
      <c r="Y40" s="528"/>
      <c r="Z40" s="746"/>
    </row>
    <row r="41" spans="1:26" s="435" customFormat="1" ht="14.25" customHeight="1" x14ac:dyDescent="0.25">
      <c r="A41" s="436"/>
      <c r="B41" s="437" t="s">
        <v>55</v>
      </c>
      <c r="C41" s="485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7"/>
      <c r="Q41" s="457"/>
      <c r="R41" s="457"/>
      <c r="S41" s="730"/>
      <c r="T41" s="527"/>
      <c r="U41" s="527"/>
      <c r="V41" s="759"/>
      <c r="W41" s="527"/>
      <c r="X41" s="528"/>
      <c r="Y41" s="528"/>
      <c r="Z41" s="746"/>
    </row>
    <row r="42" spans="1:26" s="435" customFormat="1" ht="14.25" customHeight="1" x14ac:dyDescent="0.25">
      <c r="A42" s="460">
        <v>26</v>
      </c>
      <c r="B42" s="462" t="s">
        <v>220</v>
      </c>
      <c r="C42" s="458" t="s">
        <v>34</v>
      </c>
      <c r="D42" s="460">
        <v>1</v>
      </c>
      <c r="E42" s="445">
        <v>1</v>
      </c>
      <c r="F42" s="445">
        <v>142920</v>
      </c>
      <c r="G42" s="445">
        <v>1</v>
      </c>
      <c r="H42" s="445">
        <v>1</v>
      </c>
      <c r="I42" s="445">
        <v>1</v>
      </c>
      <c r="J42" s="440">
        <v>0</v>
      </c>
      <c r="K42" s="440">
        <v>0</v>
      </c>
      <c r="L42" s="440">
        <v>0</v>
      </c>
      <c r="M42" s="445">
        <v>5760</v>
      </c>
      <c r="N42" s="445">
        <v>6000</v>
      </c>
      <c r="O42" s="460">
        <v>6240</v>
      </c>
      <c r="P42" s="446">
        <f t="shared" ref="P42:P44" si="14">+F42+M42</f>
        <v>148680</v>
      </c>
      <c r="Q42" s="446">
        <f t="shared" ref="Q42:R44" si="15">+P42+N42</f>
        <v>154680</v>
      </c>
      <c r="R42" s="446">
        <f t="shared" si="15"/>
        <v>160920</v>
      </c>
      <c r="S42" s="733"/>
      <c r="T42" s="527"/>
      <c r="U42" s="527"/>
      <c r="V42" s="759"/>
      <c r="W42" s="527"/>
      <c r="X42" s="528"/>
      <c r="Y42" s="528"/>
      <c r="Z42" s="746"/>
    </row>
    <row r="43" spans="1:26" s="435" customFormat="1" ht="14.25" customHeight="1" x14ac:dyDescent="0.25">
      <c r="A43" s="460">
        <v>27</v>
      </c>
      <c r="B43" s="327" t="s">
        <v>139</v>
      </c>
      <c r="C43" s="458" t="s">
        <v>34</v>
      </c>
      <c r="D43" s="460">
        <v>1</v>
      </c>
      <c r="E43" s="445">
        <v>1</v>
      </c>
      <c r="F43" s="445">
        <v>143520</v>
      </c>
      <c r="G43" s="445">
        <v>1</v>
      </c>
      <c r="H43" s="445">
        <v>1</v>
      </c>
      <c r="I43" s="445">
        <v>1</v>
      </c>
      <c r="J43" s="440">
        <v>0</v>
      </c>
      <c r="K43" s="440">
        <v>0</v>
      </c>
      <c r="L43" s="440">
        <v>0</v>
      </c>
      <c r="M43" s="445">
        <v>5760</v>
      </c>
      <c r="N43" s="445">
        <v>6000</v>
      </c>
      <c r="O43" s="460">
        <v>6240</v>
      </c>
      <c r="P43" s="446">
        <f t="shared" si="14"/>
        <v>149280</v>
      </c>
      <c r="Q43" s="446">
        <f t="shared" si="15"/>
        <v>155280</v>
      </c>
      <c r="R43" s="446">
        <f t="shared" si="15"/>
        <v>161520</v>
      </c>
      <c r="S43" s="733"/>
      <c r="T43" s="527"/>
      <c r="U43" s="527"/>
      <c r="V43" s="759"/>
      <c r="W43" s="527"/>
      <c r="X43" s="528"/>
      <c r="Y43" s="528"/>
      <c r="Z43" s="746"/>
    </row>
    <row r="44" spans="1:26" s="471" customFormat="1" ht="12.75" customHeight="1" x14ac:dyDescent="0.25">
      <c r="A44" s="460">
        <v>28</v>
      </c>
      <c r="B44" s="462" t="s">
        <v>221</v>
      </c>
      <c r="C44" s="463" t="s">
        <v>35</v>
      </c>
      <c r="D44" s="460">
        <v>1</v>
      </c>
      <c r="E44" s="445">
        <v>1</v>
      </c>
      <c r="F44" s="445">
        <v>108000</v>
      </c>
      <c r="G44" s="445">
        <v>1</v>
      </c>
      <c r="H44" s="445">
        <v>1</v>
      </c>
      <c r="I44" s="445">
        <v>1</v>
      </c>
      <c r="J44" s="440">
        <v>0</v>
      </c>
      <c r="K44" s="440">
        <v>0</v>
      </c>
      <c r="L44" s="440">
        <v>0</v>
      </c>
      <c r="M44" s="440">
        <v>0</v>
      </c>
      <c r="N44" s="440">
        <v>0</v>
      </c>
      <c r="O44" s="440">
        <v>0</v>
      </c>
      <c r="P44" s="465">
        <f t="shared" si="14"/>
        <v>108000</v>
      </c>
      <c r="Q44" s="465">
        <f t="shared" si="15"/>
        <v>108000</v>
      </c>
      <c r="R44" s="465">
        <f t="shared" si="15"/>
        <v>108000</v>
      </c>
      <c r="S44" s="897"/>
      <c r="T44" s="751"/>
      <c r="U44" s="762"/>
      <c r="V44" s="751"/>
      <c r="W44" s="762"/>
      <c r="X44" s="752"/>
      <c r="Y44" s="752"/>
      <c r="Z44" s="749"/>
    </row>
    <row r="45" spans="1:26" s="479" customFormat="1" ht="12.75" customHeight="1" x14ac:dyDescent="0.25">
      <c r="A45" s="466"/>
      <c r="B45" s="467" t="s">
        <v>39</v>
      </c>
      <c r="C45" s="468"/>
      <c r="D45" s="466">
        <f>SUM(D36:D44)</f>
        <v>8</v>
      </c>
      <c r="E45" s="466">
        <f>SUM(E35:E44)</f>
        <v>5</v>
      </c>
      <c r="F45" s="466"/>
      <c r="G45" s="466">
        <f>SUM(G35:G44)</f>
        <v>8</v>
      </c>
      <c r="H45" s="466">
        <f>SUM(H35:H44)</f>
        <v>8</v>
      </c>
      <c r="I45" s="466">
        <f>SUM(I35:I44)</f>
        <v>8</v>
      </c>
      <c r="J45" s="445" t="s">
        <v>21</v>
      </c>
      <c r="K45" s="445" t="s">
        <v>21</v>
      </c>
      <c r="L45" s="445" t="s">
        <v>21</v>
      </c>
      <c r="M45" s="469"/>
      <c r="N45" s="469"/>
      <c r="O45" s="469"/>
      <c r="P45" s="470"/>
      <c r="Q45" s="470"/>
      <c r="R45" s="470"/>
      <c r="S45" s="897"/>
      <c r="T45" s="757"/>
      <c r="U45" s="757"/>
      <c r="V45" s="757"/>
      <c r="W45" s="757"/>
      <c r="X45" s="758"/>
      <c r="Y45" s="756"/>
      <c r="Z45" s="750"/>
    </row>
    <row r="46" spans="1:26" s="479" customFormat="1" ht="14.25" customHeight="1" x14ac:dyDescent="0.25">
      <c r="A46" s="480"/>
      <c r="B46" s="486" t="s">
        <v>72</v>
      </c>
      <c r="C46" s="482"/>
      <c r="D46" s="483"/>
      <c r="E46" s="440"/>
      <c r="F46" s="487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740"/>
      <c r="T46" s="757"/>
      <c r="U46" s="757"/>
      <c r="V46" s="757"/>
      <c r="W46" s="757"/>
      <c r="X46" s="758"/>
      <c r="Y46" s="756"/>
      <c r="Z46" s="750"/>
    </row>
    <row r="47" spans="1:26" s="443" customFormat="1" ht="14.25" customHeight="1" x14ac:dyDescent="0.25">
      <c r="A47" s="480">
        <v>29</v>
      </c>
      <c r="B47" s="481" t="s">
        <v>70</v>
      </c>
      <c r="C47" s="482" t="s">
        <v>23</v>
      </c>
      <c r="D47" s="483">
        <v>1</v>
      </c>
      <c r="E47" s="483">
        <v>1</v>
      </c>
      <c r="F47" s="764">
        <v>353640</v>
      </c>
      <c r="G47" s="484">
        <v>1</v>
      </c>
      <c r="H47" s="484">
        <v>1</v>
      </c>
      <c r="I47" s="484">
        <v>1</v>
      </c>
      <c r="J47" s="440" t="s">
        <v>142</v>
      </c>
      <c r="K47" s="440" t="s">
        <v>21</v>
      </c>
      <c r="L47" s="440" t="s">
        <v>21</v>
      </c>
      <c r="M47" s="898">
        <v>12120</v>
      </c>
      <c r="N47" s="898">
        <v>12600</v>
      </c>
      <c r="O47" s="898">
        <v>12960</v>
      </c>
      <c r="P47" s="484">
        <f>+F47+M47</f>
        <v>365760</v>
      </c>
      <c r="Q47" s="484">
        <f t="shared" ref="Q47:R48" si="16">+P47+N47</f>
        <v>378360</v>
      </c>
      <c r="R47" s="484">
        <f t="shared" si="16"/>
        <v>391320</v>
      </c>
      <c r="T47" s="759"/>
      <c r="U47" s="759"/>
      <c r="V47" s="759"/>
      <c r="W47" s="759"/>
      <c r="X47" s="528"/>
      <c r="Y47" s="528"/>
      <c r="Z47" s="746"/>
    </row>
    <row r="48" spans="1:26" s="443" customFormat="1" ht="12.75" customHeight="1" x14ac:dyDescent="0.25">
      <c r="A48" s="436">
        <v>30</v>
      </c>
      <c r="B48" s="325" t="s">
        <v>40</v>
      </c>
      <c r="C48" s="444" t="s">
        <v>52</v>
      </c>
      <c r="D48" s="445">
        <v>1</v>
      </c>
      <c r="E48" s="483" t="s">
        <v>21</v>
      </c>
      <c r="F48" s="445">
        <v>202620</v>
      </c>
      <c r="G48" s="445">
        <v>1</v>
      </c>
      <c r="H48" s="445">
        <v>1</v>
      </c>
      <c r="I48" s="445">
        <v>1</v>
      </c>
      <c r="J48" s="440">
        <v>0</v>
      </c>
      <c r="K48" s="440">
        <v>0</v>
      </c>
      <c r="L48" s="440">
        <v>0</v>
      </c>
      <c r="M48" s="445">
        <v>6540</v>
      </c>
      <c r="N48" s="445">
        <v>6540</v>
      </c>
      <c r="O48" s="445">
        <v>6540</v>
      </c>
      <c r="P48" s="446">
        <f t="shared" ref="P48" si="17">+F48+M48</f>
        <v>209160</v>
      </c>
      <c r="Q48" s="446">
        <f t="shared" si="16"/>
        <v>215700</v>
      </c>
      <c r="R48" s="446">
        <f t="shared" si="16"/>
        <v>222240</v>
      </c>
      <c r="S48" s="734" t="s">
        <v>66</v>
      </c>
      <c r="T48" s="759"/>
      <c r="U48" s="759"/>
      <c r="V48" s="759"/>
      <c r="W48" s="759"/>
      <c r="X48" s="528"/>
      <c r="Y48" s="528"/>
      <c r="Z48" s="746"/>
    </row>
    <row r="49" spans="1:27" s="435" customFormat="1" ht="14.25" customHeight="1" x14ac:dyDescent="0.25">
      <c r="A49" s="765"/>
      <c r="B49" s="921"/>
      <c r="C49" s="922"/>
      <c r="D49" s="770"/>
      <c r="E49" s="923"/>
      <c r="F49" s="770"/>
      <c r="G49" s="770"/>
      <c r="H49" s="770"/>
      <c r="I49" s="770"/>
      <c r="J49" s="772"/>
      <c r="K49" s="772"/>
      <c r="L49" s="772"/>
      <c r="M49" s="770"/>
      <c r="N49" s="770"/>
      <c r="O49" s="770"/>
      <c r="P49" s="906"/>
      <c r="Q49" s="906"/>
      <c r="R49" s="906"/>
      <c r="S49" s="774"/>
      <c r="T49" s="759"/>
      <c r="U49" s="527"/>
      <c r="V49" s="759"/>
      <c r="W49" s="527"/>
      <c r="X49" s="528"/>
      <c r="Y49" s="528"/>
      <c r="Z49" s="746"/>
    </row>
    <row r="50" spans="1:27" s="416" customFormat="1" ht="14.25" customHeight="1" x14ac:dyDescent="0.25">
      <c r="T50" s="759"/>
      <c r="U50" s="527"/>
      <c r="V50" s="759"/>
      <c r="W50" s="527"/>
      <c r="X50" s="528"/>
      <c r="Y50" s="528"/>
    </row>
    <row r="51" spans="1:27" s="416" customFormat="1" ht="14.25" customHeight="1" x14ac:dyDescent="0.25">
      <c r="A51" s="782"/>
      <c r="B51" s="782"/>
      <c r="C51" s="782"/>
      <c r="D51" s="782"/>
      <c r="E51" s="782"/>
      <c r="F51" s="782"/>
      <c r="G51" s="782"/>
      <c r="H51" s="782"/>
      <c r="I51" s="782"/>
      <c r="J51" s="782"/>
      <c r="K51" s="782"/>
      <c r="L51" s="782"/>
      <c r="M51" s="782"/>
      <c r="N51" s="782"/>
      <c r="O51" s="782"/>
      <c r="P51" s="782"/>
      <c r="Q51" s="782"/>
      <c r="R51" s="782"/>
      <c r="S51" s="782"/>
      <c r="T51" s="759"/>
      <c r="U51" s="527"/>
      <c r="V51" s="759"/>
      <c r="W51" s="527"/>
      <c r="X51" s="528"/>
      <c r="Y51" s="528"/>
    </row>
    <row r="52" spans="1:27" s="416" customFormat="1" ht="14.25" customHeight="1" x14ac:dyDescent="0.25">
      <c r="A52" s="782"/>
      <c r="B52" s="782"/>
      <c r="C52" s="782"/>
      <c r="D52" s="782"/>
      <c r="E52" s="782"/>
      <c r="F52" s="782"/>
      <c r="G52" s="782"/>
      <c r="H52" s="782"/>
      <c r="I52" s="782"/>
      <c r="J52" s="782"/>
      <c r="K52" s="782"/>
      <c r="L52" s="782"/>
      <c r="M52" s="782"/>
      <c r="N52" s="782"/>
      <c r="O52" s="782"/>
      <c r="P52" s="782"/>
      <c r="Q52" s="782"/>
      <c r="R52" s="782"/>
      <c r="S52" s="782"/>
      <c r="T52" s="759"/>
      <c r="U52" s="527"/>
      <c r="V52" s="759"/>
      <c r="W52" s="527"/>
      <c r="X52" s="528"/>
      <c r="Y52" s="528"/>
    </row>
    <row r="53" spans="1:27" s="416" customFormat="1" ht="14.25" customHeight="1" x14ac:dyDescent="0.25">
      <c r="A53" s="782"/>
      <c r="B53" s="782"/>
      <c r="C53" s="782"/>
      <c r="D53" s="782"/>
      <c r="E53" s="782"/>
      <c r="F53" s="782"/>
      <c r="G53" s="782"/>
      <c r="H53" s="782"/>
      <c r="I53" s="782"/>
      <c r="J53" s="782"/>
      <c r="K53" s="782"/>
      <c r="L53" s="782"/>
      <c r="M53" s="782"/>
      <c r="N53" s="782"/>
      <c r="O53" s="782"/>
      <c r="P53" s="782"/>
      <c r="Q53" s="782"/>
      <c r="R53" s="782"/>
      <c r="S53" s="782"/>
      <c r="T53" s="759"/>
      <c r="U53" s="527"/>
      <c r="V53" s="759"/>
      <c r="W53" s="527"/>
      <c r="X53" s="528"/>
      <c r="Y53" s="528"/>
    </row>
    <row r="54" spans="1:27" x14ac:dyDescent="0.25">
      <c r="A54" s="782"/>
      <c r="B54" s="782"/>
      <c r="C54" s="782"/>
      <c r="D54" s="782"/>
      <c r="E54" s="782"/>
      <c r="F54" s="782"/>
      <c r="G54" s="782"/>
      <c r="H54" s="782"/>
      <c r="I54" s="782"/>
      <c r="J54" s="782"/>
      <c r="K54" s="782"/>
      <c r="L54" s="782"/>
      <c r="M54" s="782"/>
      <c r="N54" s="782"/>
      <c r="O54" s="782"/>
      <c r="P54" s="782"/>
      <c r="Q54" s="782"/>
      <c r="R54" s="782"/>
      <c r="S54" s="914"/>
    </row>
    <row r="55" spans="1:27" ht="15.75" customHeight="1" x14ac:dyDescent="0.25">
      <c r="A55" s="862" t="s">
        <v>61</v>
      </c>
      <c r="B55" s="862"/>
      <c r="C55" s="862"/>
      <c r="D55" s="862"/>
      <c r="E55" s="862"/>
      <c r="F55" s="862"/>
      <c r="G55" s="862"/>
      <c r="H55" s="862"/>
      <c r="I55" s="862"/>
      <c r="J55" s="862"/>
      <c r="K55" s="862"/>
      <c r="L55" s="862"/>
      <c r="M55" s="862"/>
      <c r="N55" s="862"/>
      <c r="O55" s="862"/>
      <c r="P55" s="862"/>
      <c r="Q55" s="862"/>
      <c r="R55" s="862"/>
      <c r="S55" s="781"/>
    </row>
    <row r="56" spans="1:27" s="423" customFormat="1" ht="14.25" customHeight="1" x14ac:dyDescent="0.25">
      <c r="A56" s="915">
        <v>9</v>
      </c>
      <c r="B56" s="916" t="s">
        <v>228</v>
      </c>
      <c r="C56" s="916"/>
      <c r="D56" s="916"/>
      <c r="E56" s="916"/>
      <c r="F56" s="916"/>
      <c r="G56" s="916"/>
      <c r="H56" s="916"/>
      <c r="I56" s="916"/>
      <c r="J56" s="916"/>
      <c r="K56" s="916"/>
      <c r="L56" s="916"/>
      <c r="M56" s="916"/>
      <c r="N56" s="916"/>
      <c r="O56" s="916"/>
      <c r="P56" s="916"/>
      <c r="Q56" s="916"/>
      <c r="R56" s="916"/>
      <c r="S56" s="917"/>
      <c r="T56" s="755"/>
      <c r="U56" s="755"/>
      <c r="V56" s="755"/>
      <c r="W56" s="755"/>
      <c r="X56" s="756"/>
      <c r="Y56" s="756"/>
      <c r="Z56" s="421"/>
      <c r="AA56" s="422"/>
    </row>
    <row r="57" spans="1:27" s="423" customFormat="1" ht="14.25" customHeight="1" x14ac:dyDescent="0.25">
      <c r="A57" s="907" t="s">
        <v>0</v>
      </c>
      <c r="B57" s="908"/>
      <c r="C57" s="909" t="s">
        <v>1</v>
      </c>
      <c r="D57" s="910" t="s">
        <v>2</v>
      </c>
      <c r="E57" s="911" t="s">
        <v>3</v>
      </c>
      <c r="F57" s="911"/>
      <c r="G57" s="912" t="s">
        <v>4</v>
      </c>
      <c r="H57" s="912"/>
      <c r="I57" s="912"/>
      <c r="J57" s="857" t="s">
        <v>5</v>
      </c>
      <c r="K57" s="857"/>
      <c r="L57" s="857"/>
      <c r="M57" s="913" t="s">
        <v>59</v>
      </c>
      <c r="N57" s="913"/>
      <c r="O57" s="913"/>
      <c r="P57" s="895" t="s">
        <v>60</v>
      </c>
      <c r="Q57" s="895"/>
      <c r="R57" s="895"/>
      <c r="S57" s="895" t="s">
        <v>6</v>
      </c>
      <c r="T57" s="844"/>
      <c r="U57" s="844"/>
      <c r="V57" s="844"/>
      <c r="W57" s="844"/>
      <c r="X57" s="844"/>
      <c r="Y57" s="756"/>
      <c r="Z57" s="421"/>
      <c r="AA57" s="422"/>
    </row>
    <row r="58" spans="1:27" s="423" customFormat="1" ht="14.25" customHeight="1" x14ac:dyDescent="0.25">
      <c r="A58" s="856"/>
      <c r="B58" s="424" t="s">
        <v>7</v>
      </c>
      <c r="C58" s="846"/>
      <c r="D58" s="857"/>
      <c r="E58" s="859"/>
      <c r="F58" s="859"/>
      <c r="G58" s="861" t="s">
        <v>8</v>
      </c>
      <c r="H58" s="861"/>
      <c r="I58" s="861"/>
      <c r="J58" s="851" t="s">
        <v>9</v>
      </c>
      <c r="K58" s="851"/>
      <c r="L58" s="851"/>
      <c r="M58" s="850"/>
      <c r="N58" s="850"/>
      <c r="O58" s="850"/>
      <c r="P58" s="854"/>
      <c r="Q58" s="854"/>
      <c r="R58" s="854"/>
      <c r="S58" s="895"/>
      <c r="T58" s="757"/>
      <c r="U58" s="757"/>
      <c r="V58" s="757"/>
      <c r="W58" s="757"/>
      <c r="X58" s="758"/>
      <c r="Y58" s="756"/>
      <c r="Z58" s="421"/>
      <c r="AA58" s="422"/>
    </row>
    <row r="59" spans="1:27" s="423" customFormat="1" ht="14.25" customHeight="1" x14ac:dyDescent="0.25">
      <c r="A59" s="856"/>
      <c r="B59" s="424" t="s">
        <v>11</v>
      </c>
      <c r="C59" s="845" t="s">
        <v>12</v>
      </c>
      <c r="D59" s="847" t="s">
        <v>13</v>
      </c>
      <c r="E59" s="425" t="s">
        <v>2</v>
      </c>
      <c r="F59" s="425" t="s">
        <v>14</v>
      </c>
      <c r="G59" s="849">
        <v>2561</v>
      </c>
      <c r="H59" s="849">
        <v>2562</v>
      </c>
      <c r="I59" s="849">
        <v>2563</v>
      </c>
      <c r="J59" s="849">
        <v>2561</v>
      </c>
      <c r="K59" s="849">
        <v>2562</v>
      </c>
      <c r="L59" s="849">
        <v>2563</v>
      </c>
      <c r="M59" s="849">
        <v>2561</v>
      </c>
      <c r="N59" s="849">
        <v>2562</v>
      </c>
      <c r="O59" s="849">
        <v>2563</v>
      </c>
      <c r="P59" s="849">
        <v>2561</v>
      </c>
      <c r="Q59" s="849">
        <v>2562</v>
      </c>
      <c r="R59" s="849">
        <v>2563</v>
      </c>
      <c r="S59" s="895"/>
      <c r="T59" s="757"/>
      <c r="U59" s="757"/>
      <c r="V59" s="757"/>
      <c r="W59" s="757"/>
      <c r="X59" s="758"/>
      <c r="Y59" s="756"/>
      <c r="Z59" s="421"/>
      <c r="AA59" s="422"/>
    </row>
    <row r="60" spans="1:27" s="435" customFormat="1" ht="14.25" customHeight="1" x14ac:dyDescent="0.25">
      <c r="A60" s="856"/>
      <c r="B60" s="779"/>
      <c r="C60" s="846"/>
      <c r="D60" s="848"/>
      <c r="E60" s="425" t="s">
        <v>20</v>
      </c>
      <c r="F60" s="427" t="s">
        <v>58</v>
      </c>
      <c r="G60" s="850"/>
      <c r="H60" s="850"/>
      <c r="I60" s="850"/>
      <c r="J60" s="850"/>
      <c r="K60" s="850"/>
      <c r="L60" s="850"/>
      <c r="M60" s="850"/>
      <c r="N60" s="850"/>
      <c r="O60" s="850"/>
      <c r="P60" s="850"/>
      <c r="Q60" s="850"/>
      <c r="R60" s="850"/>
      <c r="S60" s="854"/>
      <c r="T60" s="759"/>
      <c r="U60" s="759"/>
      <c r="V60" s="759"/>
      <c r="W60" s="759"/>
      <c r="X60" s="528"/>
      <c r="Y60" s="528"/>
      <c r="Z60" s="746"/>
    </row>
    <row r="61" spans="1:27" s="435" customFormat="1" ht="14.25" customHeight="1" x14ac:dyDescent="0.25">
      <c r="A61" s="488"/>
      <c r="B61" s="489" t="s">
        <v>55</v>
      </c>
      <c r="C61" s="490"/>
      <c r="D61" s="491"/>
      <c r="E61" s="491"/>
      <c r="F61" s="491"/>
      <c r="G61" s="491"/>
      <c r="H61" s="491"/>
      <c r="I61" s="491"/>
      <c r="J61" s="491"/>
      <c r="K61" s="491"/>
      <c r="L61" s="491"/>
      <c r="M61" s="491"/>
      <c r="N61" s="491"/>
      <c r="O61" s="491"/>
      <c r="P61" s="492"/>
      <c r="Q61" s="492"/>
      <c r="R61" s="492"/>
      <c r="S61" s="733"/>
      <c r="T61" s="759"/>
      <c r="U61" s="527"/>
      <c r="V61" s="759"/>
      <c r="W61" s="527"/>
      <c r="X61" s="528"/>
      <c r="Y61" s="528"/>
      <c r="Z61" s="746"/>
    </row>
    <row r="62" spans="1:27" s="435" customFormat="1" ht="14.25" customHeight="1" x14ac:dyDescent="0.25">
      <c r="A62" s="899">
        <v>31</v>
      </c>
      <c r="B62" s="900" t="s">
        <v>97</v>
      </c>
      <c r="C62" s="901" t="s">
        <v>34</v>
      </c>
      <c r="D62" s="902">
        <v>1</v>
      </c>
      <c r="E62" s="903">
        <v>1</v>
      </c>
      <c r="F62" s="903">
        <v>143520</v>
      </c>
      <c r="G62" s="903">
        <v>1</v>
      </c>
      <c r="H62" s="903">
        <v>1</v>
      </c>
      <c r="I62" s="903">
        <v>1</v>
      </c>
      <c r="J62" s="904">
        <v>0</v>
      </c>
      <c r="K62" s="904">
        <v>0</v>
      </c>
      <c r="L62" s="904">
        <v>0</v>
      </c>
      <c r="M62" s="903">
        <v>5760</v>
      </c>
      <c r="N62" s="903">
        <v>6000</v>
      </c>
      <c r="O62" s="903">
        <v>6240</v>
      </c>
      <c r="P62" s="905">
        <f t="shared" ref="P62" si="18">+F62+M62</f>
        <v>149280</v>
      </c>
      <c r="Q62" s="905">
        <f>+P62+N62</f>
        <v>155280</v>
      </c>
      <c r="R62" s="905">
        <f>+Q62+O62</f>
        <v>161520</v>
      </c>
      <c r="S62" s="733"/>
      <c r="T62" s="759"/>
      <c r="U62" s="527"/>
      <c r="V62" s="759"/>
      <c r="W62" s="527"/>
      <c r="X62" s="528"/>
      <c r="Y62" s="528"/>
      <c r="Z62" s="746"/>
    </row>
    <row r="63" spans="1:27" s="435" customFormat="1" ht="14.25" customHeight="1" x14ac:dyDescent="0.25">
      <c r="A63" s="436">
        <v>32</v>
      </c>
      <c r="B63" s="493" t="s">
        <v>216</v>
      </c>
      <c r="C63" s="901" t="s">
        <v>34</v>
      </c>
      <c r="D63" s="460">
        <v>1</v>
      </c>
      <c r="E63" s="445">
        <v>1</v>
      </c>
      <c r="F63" s="445">
        <v>133200</v>
      </c>
      <c r="G63" s="445">
        <v>1</v>
      </c>
      <c r="H63" s="445">
        <v>1</v>
      </c>
      <c r="I63" s="445">
        <v>1</v>
      </c>
      <c r="J63" s="440">
        <v>0</v>
      </c>
      <c r="K63" s="440">
        <v>0</v>
      </c>
      <c r="L63" s="440">
        <v>0</v>
      </c>
      <c r="M63" s="445">
        <v>5400</v>
      </c>
      <c r="N63" s="445">
        <v>6540</v>
      </c>
      <c r="O63" s="445">
        <v>6880</v>
      </c>
      <c r="P63" s="446">
        <f>+F63+M63</f>
        <v>138600</v>
      </c>
      <c r="Q63" s="446">
        <f>+P63+N63</f>
        <v>145140</v>
      </c>
      <c r="R63" s="446">
        <f>+Q63+O63</f>
        <v>152020</v>
      </c>
      <c r="S63" s="733"/>
      <c r="T63" s="759"/>
      <c r="U63" s="759"/>
      <c r="V63" s="759"/>
      <c r="W63" s="759"/>
      <c r="X63" s="528"/>
      <c r="Y63" s="528"/>
      <c r="Z63" s="746"/>
    </row>
    <row r="64" spans="1:27" s="435" customFormat="1" ht="14.25" customHeight="1" x14ac:dyDescent="0.25">
      <c r="A64" s="899">
        <v>33</v>
      </c>
      <c r="B64" s="493" t="s">
        <v>203</v>
      </c>
      <c r="C64" s="901" t="s">
        <v>34</v>
      </c>
      <c r="D64" s="460">
        <v>1</v>
      </c>
      <c r="E64" s="445">
        <v>1</v>
      </c>
      <c r="F64" s="445">
        <v>138000</v>
      </c>
      <c r="G64" s="445">
        <v>1</v>
      </c>
      <c r="H64" s="445">
        <v>1</v>
      </c>
      <c r="I64" s="445">
        <v>1</v>
      </c>
      <c r="J64" s="440">
        <v>0</v>
      </c>
      <c r="K64" s="440">
        <v>0</v>
      </c>
      <c r="L64" s="440">
        <v>0</v>
      </c>
      <c r="M64" s="920">
        <v>5520</v>
      </c>
      <c r="N64" s="440">
        <v>5760</v>
      </c>
      <c r="O64" s="440">
        <v>6000</v>
      </c>
      <c r="P64" s="465">
        <f t="shared" ref="P64:P67" si="19">+F64+M64</f>
        <v>143520</v>
      </c>
      <c r="Q64" s="465">
        <f t="shared" ref="Q64:Q67" si="20">+P64+N64</f>
        <v>149280</v>
      </c>
      <c r="R64" s="465">
        <f t="shared" ref="R64:R67" si="21">+Q64+O64</f>
        <v>155280</v>
      </c>
      <c r="S64" s="733"/>
      <c r="T64" s="759"/>
      <c r="U64" s="759"/>
      <c r="V64" s="759"/>
      <c r="W64" s="759"/>
      <c r="X64" s="528"/>
      <c r="Y64" s="528"/>
      <c r="Z64" s="746"/>
    </row>
    <row r="65" spans="1:27" s="471" customFormat="1" ht="14.25" customHeight="1" x14ac:dyDescent="0.25">
      <c r="A65" s="436">
        <v>34</v>
      </c>
      <c r="B65" s="462" t="s">
        <v>53</v>
      </c>
      <c r="C65" s="463" t="s">
        <v>35</v>
      </c>
      <c r="D65" s="460">
        <v>1</v>
      </c>
      <c r="E65" s="445">
        <v>1</v>
      </c>
      <c r="F65" s="445">
        <v>108000</v>
      </c>
      <c r="G65" s="445">
        <v>1</v>
      </c>
      <c r="H65" s="445">
        <v>1</v>
      </c>
      <c r="I65" s="445">
        <v>1</v>
      </c>
      <c r="J65" s="440">
        <v>0</v>
      </c>
      <c r="K65" s="440">
        <v>0</v>
      </c>
      <c r="L65" s="440">
        <v>0</v>
      </c>
      <c r="M65" s="440">
        <v>0</v>
      </c>
      <c r="N65" s="440">
        <v>0</v>
      </c>
      <c r="O65" s="440">
        <v>0</v>
      </c>
      <c r="P65" s="465">
        <f t="shared" si="19"/>
        <v>108000</v>
      </c>
      <c r="Q65" s="465">
        <f t="shared" si="20"/>
        <v>108000</v>
      </c>
      <c r="R65" s="465">
        <f t="shared" si="21"/>
        <v>108000</v>
      </c>
      <c r="S65" s="733"/>
      <c r="T65" s="751"/>
      <c r="U65" s="751"/>
      <c r="V65" s="751"/>
      <c r="W65" s="751"/>
      <c r="X65" s="752"/>
      <c r="Y65" s="752"/>
      <c r="Z65" s="749"/>
    </row>
    <row r="66" spans="1:27" s="919" customFormat="1" ht="14.25" customHeight="1" x14ac:dyDescent="0.25">
      <c r="A66" s="899">
        <v>35</v>
      </c>
      <c r="B66" s="462" t="s">
        <v>53</v>
      </c>
      <c r="C66" s="463" t="s">
        <v>35</v>
      </c>
      <c r="D66" s="460">
        <v>1</v>
      </c>
      <c r="E66" s="460">
        <v>1</v>
      </c>
      <c r="F66" s="445">
        <v>108000</v>
      </c>
      <c r="G66" s="445">
        <v>1</v>
      </c>
      <c r="H66" s="445">
        <v>1</v>
      </c>
      <c r="I66" s="445">
        <v>1</v>
      </c>
      <c r="J66" s="440">
        <v>0</v>
      </c>
      <c r="K66" s="440">
        <v>0</v>
      </c>
      <c r="L66" s="440">
        <v>0</v>
      </c>
      <c r="M66" s="440">
        <v>0</v>
      </c>
      <c r="N66" s="440">
        <v>0</v>
      </c>
      <c r="O66" s="440">
        <v>0</v>
      </c>
      <c r="P66" s="465">
        <f t="shared" si="19"/>
        <v>108000</v>
      </c>
      <c r="Q66" s="465">
        <f t="shared" si="20"/>
        <v>108000</v>
      </c>
      <c r="R66" s="465">
        <f t="shared" si="21"/>
        <v>108000</v>
      </c>
      <c r="S66" s="733"/>
      <c r="T66" s="751"/>
      <c r="U66" s="751"/>
      <c r="V66" s="751"/>
      <c r="W66" s="751"/>
      <c r="X66" s="752"/>
      <c r="Y66" s="752"/>
    </row>
    <row r="67" spans="1:27" s="919" customFormat="1" ht="14.25" customHeight="1" x14ac:dyDescent="0.25">
      <c r="A67" s="436">
        <v>36</v>
      </c>
      <c r="B67" s="462" t="s">
        <v>53</v>
      </c>
      <c r="C67" s="463" t="s">
        <v>35</v>
      </c>
      <c r="D67" s="460">
        <v>1</v>
      </c>
      <c r="E67" s="460">
        <v>1</v>
      </c>
      <c r="F67" s="445">
        <v>108000</v>
      </c>
      <c r="G67" s="445">
        <v>1</v>
      </c>
      <c r="H67" s="445">
        <v>1</v>
      </c>
      <c r="I67" s="445">
        <v>1</v>
      </c>
      <c r="J67" s="440">
        <v>0</v>
      </c>
      <c r="K67" s="440">
        <v>0</v>
      </c>
      <c r="L67" s="440">
        <v>0</v>
      </c>
      <c r="M67" s="440">
        <v>0</v>
      </c>
      <c r="N67" s="440">
        <v>0</v>
      </c>
      <c r="O67" s="440">
        <v>0</v>
      </c>
      <c r="P67" s="465">
        <f t="shared" si="19"/>
        <v>108000</v>
      </c>
      <c r="Q67" s="465">
        <f t="shared" si="20"/>
        <v>108000</v>
      </c>
      <c r="R67" s="465">
        <f t="shared" si="21"/>
        <v>108000</v>
      </c>
      <c r="S67" s="733"/>
      <c r="T67" s="751"/>
      <c r="U67" s="751"/>
      <c r="V67" s="751"/>
      <c r="W67" s="751"/>
      <c r="X67" s="752"/>
      <c r="Y67" s="752"/>
    </row>
    <row r="68" spans="1:27" s="504" customFormat="1" ht="14.25" customHeight="1" x14ac:dyDescent="0.25">
      <c r="A68" s="437"/>
      <c r="B68" s="327"/>
      <c r="C68" s="468"/>
      <c r="D68" s="495">
        <f>SUM(D47:D67)</f>
        <v>8</v>
      </c>
      <c r="E68" s="495">
        <f>SUM(E46:E67)</f>
        <v>7</v>
      </c>
      <c r="F68" s="495"/>
      <c r="G68" s="495">
        <f>SUM(G47:G64,G65)</f>
        <v>2567</v>
      </c>
      <c r="H68" s="495">
        <f>SUM(H46:H64,H65)</f>
        <v>2568</v>
      </c>
      <c r="I68" s="495">
        <f>SUM(I46:I64,I65)</f>
        <v>2569</v>
      </c>
      <c r="J68" s="495">
        <f>SUM(J46:J64)</f>
        <v>2561</v>
      </c>
      <c r="K68" s="495">
        <f>SUM(K46:K64)</f>
        <v>2562</v>
      </c>
      <c r="L68" s="495">
        <f>SUM(L46:L64)</f>
        <v>2563</v>
      </c>
      <c r="M68" s="495"/>
      <c r="N68" s="496"/>
      <c r="O68" s="496"/>
      <c r="P68" s="497"/>
      <c r="Q68" s="497"/>
      <c r="R68" s="497"/>
      <c r="S68" s="733"/>
      <c r="T68" s="762"/>
      <c r="U68" s="762"/>
      <c r="V68" s="762"/>
      <c r="W68" s="762"/>
      <c r="X68" s="752"/>
      <c r="Y68" s="752"/>
      <c r="Z68" s="502"/>
      <c r="AA68" s="503"/>
    </row>
    <row r="69" spans="1:27" s="504" customFormat="1" ht="14.25" customHeight="1" x14ac:dyDescent="0.25">
      <c r="A69" s="498" t="s">
        <v>44</v>
      </c>
      <c r="B69" s="499" t="s">
        <v>45</v>
      </c>
      <c r="C69" s="499"/>
      <c r="D69" s="500">
        <f>SUM(D68,D45,D34)</f>
        <v>39</v>
      </c>
      <c r="E69" s="500">
        <f>SUM(E34,E45,E68)</f>
        <v>28</v>
      </c>
      <c r="F69" s="500">
        <f>SUM(F7:F68)</f>
        <v>6554040</v>
      </c>
      <c r="G69" s="500">
        <f>SUM(G34,G45,G68)</f>
        <v>2589</v>
      </c>
      <c r="H69" s="500">
        <f>SUM(H34,H45,H65,H68)</f>
        <v>2597</v>
      </c>
      <c r="I69" s="500">
        <f>SUM(I34,I45,I65,I68)</f>
        <v>2598</v>
      </c>
      <c r="J69" s="500">
        <f>SUM(J68,J45,J34)</f>
        <v>2561</v>
      </c>
      <c r="K69" s="501" t="s">
        <v>188</v>
      </c>
      <c r="L69" s="500" t="s">
        <v>152</v>
      </c>
      <c r="M69" s="500">
        <f>SUM(M7:M68)</f>
        <v>339101</v>
      </c>
      <c r="N69" s="500">
        <f>SUM(N7:N68)</f>
        <v>922142</v>
      </c>
      <c r="O69" s="500">
        <f>SUM(O7:O68)</f>
        <v>238163</v>
      </c>
      <c r="P69" s="500">
        <f>SUM(P7:P68)</f>
        <v>6855941</v>
      </c>
      <c r="Q69" s="500">
        <f>SUM(Q7:Q68)</f>
        <v>7775522</v>
      </c>
      <c r="R69" s="500">
        <f>SUM(R7:R68)</f>
        <v>7785643</v>
      </c>
      <c r="S69" s="733"/>
      <c r="T69" s="762"/>
      <c r="U69" s="762"/>
      <c r="V69" s="762"/>
      <c r="W69" s="762"/>
      <c r="X69" s="752"/>
      <c r="Y69" s="752"/>
      <c r="Z69" s="502"/>
      <c r="AA69" s="503"/>
    </row>
    <row r="70" spans="1:27" s="504" customFormat="1" ht="14.25" customHeight="1" x14ac:dyDescent="0.25">
      <c r="A70" s="498" t="s">
        <v>46</v>
      </c>
      <c r="B70" s="867" t="s">
        <v>56</v>
      </c>
      <c r="C70" s="867"/>
      <c r="D70" s="867"/>
      <c r="E70" s="867"/>
      <c r="F70" s="867"/>
      <c r="G70" s="867"/>
      <c r="H70" s="867"/>
      <c r="I70" s="867"/>
      <c r="J70" s="867"/>
      <c r="K70" s="867"/>
      <c r="L70" s="867"/>
      <c r="M70" s="867"/>
      <c r="N70" s="867"/>
      <c r="O70" s="867"/>
      <c r="P70" s="505">
        <f>P69*20/100</f>
        <v>1371188.2</v>
      </c>
      <c r="Q70" s="505">
        <f>Q69*20/100</f>
        <v>1555104.4</v>
      </c>
      <c r="R70" s="505">
        <f>R69*20/100</f>
        <v>1557128.6</v>
      </c>
      <c r="S70" s="733"/>
      <c r="T70" s="762"/>
      <c r="U70" s="762"/>
      <c r="V70" s="762"/>
      <c r="W70" s="762"/>
      <c r="X70" s="752"/>
      <c r="Y70" s="752"/>
      <c r="Z70" s="502"/>
      <c r="AA70" s="503"/>
    </row>
    <row r="71" spans="1:27" s="504" customFormat="1" ht="14.25" customHeight="1" x14ac:dyDescent="0.25">
      <c r="A71" s="498" t="s">
        <v>47</v>
      </c>
      <c r="B71" s="867" t="s">
        <v>48</v>
      </c>
      <c r="C71" s="867"/>
      <c r="D71" s="867"/>
      <c r="E71" s="867"/>
      <c r="F71" s="867"/>
      <c r="G71" s="867"/>
      <c r="H71" s="867"/>
      <c r="I71" s="867"/>
      <c r="J71" s="867"/>
      <c r="K71" s="867"/>
      <c r="L71" s="867"/>
      <c r="M71" s="867"/>
      <c r="N71" s="867"/>
      <c r="O71" s="867"/>
      <c r="P71" s="505">
        <f>SUM(P69:P70)</f>
        <v>8227129.2000000002</v>
      </c>
      <c r="Q71" s="505">
        <f>SUM(Q69:Q70)</f>
        <v>9330626.4000000004</v>
      </c>
      <c r="R71" s="505">
        <f>SUM(R69:R70)</f>
        <v>9342771.5999999996</v>
      </c>
      <c r="S71" s="733"/>
      <c r="T71" s="762"/>
      <c r="U71" s="762"/>
      <c r="V71" s="762"/>
      <c r="W71" s="762"/>
      <c r="X71" s="752"/>
      <c r="Y71" s="752"/>
      <c r="Z71" s="502"/>
      <c r="AA71" s="503"/>
    </row>
    <row r="72" spans="1:27" ht="14.25" customHeight="1" x14ac:dyDescent="0.25">
      <c r="A72" s="498" t="s">
        <v>49</v>
      </c>
      <c r="B72" s="867" t="s">
        <v>57</v>
      </c>
      <c r="C72" s="867"/>
      <c r="D72" s="867"/>
      <c r="E72" s="867"/>
      <c r="F72" s="867"/>
      <c r="G72" s="867"/>
      <c r="H72" s="867"/>
      <c r="I72" s="867"/>
      <c r="J72" s="867"/>
      <c r="K72" s="867"/>
      <c r="L72" s="867"/>
      <c r="M72" s="867"/>
      <c r="N72" s="867"/>
      <c r="O72" s="867"/>
      <c r="P72" s="506">
        <f>P71/25987500*100</f>
        <v>31.658024819624821</v>
      </c>
      <c r="Q72" s="506">
        <f>Q71/27286875*100</f>
        <v>34.194558372844085</v>
      </c>
      <c r="R72" s="506">
        <f>R71/28651218*100</f>
        <v>32.608636742773029</v>
      </c>
      <c r="S72" s="894"/>
    </row>
    <row r="73" spans="1:27" ht="14.25" customHeight="1" x14ac:dyDescent="0.25">
      <c r="A73" s="868" t="s">
        <v>6</v>
      </c>
      <c r="B73" s="868"/>
      <c r="C73" s="507"/>
      <c r="D73" s="508"/>
      <c r="E73" s="509"/>
      <c r="F73" s="509"/>
      <c r="G73" s="510"/>
      <c r="H73" s="510"/>
      <c r="I73" s="510"/>
      <c r="J73" s="511"/>
      <c r="K73" s="511"/>
      <c r="L73" s="511"/>
      <c r="M73" s="512"/>
      <c r="N73" s="512"/>
      <c r="O73" s="512"/>
      <c r="P73" s="512"/>
      <c r="Q73" s="512"/>
      <c r="R73" s="512"/>
      <c r="S73" s="517"/>
    </row>
    <row r="74" spans="1:27" ht="14.25" customHeight="1" x14ac:dyDescent="0.25">
      <c r="A74" s="514" t="s">
        <v>225</v>
      </c>
      <c r="B74" s="514"/>
      <c r="C74" s="514"/>
      <c r="D74" s="514"/>
      <c r="E74" s="514"/>
      <c r="F74" s="514"/>
      <c r="G74" s="514"/>
      <c r="H74" s="514"/>
      <c r="I74" s="515"/>
      <c r="J74" s="515"/>
      <c r="K74" s="516"/>
      <c r="L74" s="516"/>
      <c r="M74" s="865"/>
      <c r="N74" s="865"/>
      <c r="O74" s="517"/>
      <c r="P74" s="516"/>
      <c r="Q74" s="512"/>
      <c r="R74" s="517"/>
      <c r="S74" s="519"/>
    </row>
    <row r="75" spans="1:27" ht="14.25" customHeight="1" x14ac:dyDescent="0.25">
      <c r="A75" s="514" t="s">
        <v>226</v>
      </c>
      <c r="B75" s="514"/>
      <c r="C75" s="514"/>
      <c r="D75" s="514"/>
      <c r="E75" s="514"/>
      <c r="F75" s="514"/>
      <c r="G75" s="514"/>
      <c r="H75" s="514"/>
      <c r="I75" s="515"/>
      <c r="J75" s="515"/>
      <c r="K75" s="516"/>
      <c r="L75" s="516"/>
      <c r="M75" s="865"/>
      <c r="N75" s="865"/>
      <c r="O75" s="516"/>
      <c r="P75" s="516"/>
      <c r="Q75" s="518"/>
      <c r="R75" s="511"/>
      <c r="S75" s="513"/>
    </row>
    <row r="76" spans="1:27" s="530" customFormat="1" ht="14.25" customHeight="1" x14ac:dyDescent="0.25">
      <c r="A76" s="514" t="s">
        <v>227</v>
      </c>
      <c r="B76" s="514"/>
      <c r="C76" s="514"/>
      <c r="D76" s="514"/>
      <c r="E76" s="514"/>
      <c r="F76" s="514"/>
      <c r="G76" s="514"/>
      <c r="H76" s="514"/>
      <c r="I76" s="520"/>
      <c r="J76" s="520"/>
      <c r="K76" s="511"/>
      <c r="L76" s="511"/>
      <c r="M76" s="865"/>
      <c r="N76" s="865"/>
      <c r="O76" s="516"/>
      <c r="P76" s="516"/>
      <c r="Q76" s="518"/>
      <c r="R76" s="512"/>
      <c r="S76" s="526"/>
      <c r="T76" s="527"/>
      <c r="U76" s="527"/>
      <c r="V76" s="527"/>
      <c r="W76" s="527"/>
      <c r="X76" s="528"/>
      <c r="Y76" s="528"/>
      <c r="Z76" s="528"/>
      <c r="AA76" s="529"/>
    </row>
    <row r="77" spans="1:27" s="530" customFormat="1" ht="14.25" customHeight="1" x14ac:dyDescent="0.25">
      <c r="A77" s="780"/>
      <c r="B77" s="507"/>
      <c r="C77" s="507"/>
      <c r="D77" s="522"/>
      <c r="E77" s="523"/>
      <c r="F77" s="523"/>
      <c r="G77" s="524"/>
      <c r="H77" s="524"/>
      <c r="I77" s="524"/>
      <c r="J77" s="780"/>
      <c r="K77" s="780"/>
      <c r="L77" s="780"/>
      <c r="M77" s="525"/>
      <c r="N77" s="525" t="s">
        <v>224</v>
      </c>
      <c r="O77" s="525"/>
      <c r="P77" s="525"/>
      <c r="Q77" s="525"/>
      <c r="R77" s="525"/>
      <c r="S77" s="531"/>
      <c r="T77" s="527"/>
      <c r="U77" s="527"/>
      <c r="V77" s="527"/>
      <c r="W77" s="527"/>
      <c r="X77" s="528"/>
      <c r="Y77" s="528"/>
      <c r="Z77" s="528"/>
      <c r="AA77" s="529"/>
    </row>
    <row r="78" spans="1:27" s="530" customFormat="1" ht="14.25" customHeight="1" x14ac:dyDescent="0.25">
      <c r="A78" s="780"/>
      <c r="B78" s="507"/>
      <c r="C78" s="507"/>
      <c r="D78" s="522"/>
      <c r="E78" s="523"/>
      <c r="F78" s="523"/>
      <c r="G78" s="524"/>
      <c r="H78" s="524"/>
      <c r="I78" s="524"/>
      <c r="J78" s="780"/>
      <c r="K78" s="780"/>
      <c r="L78" s="780"/>
      <c r="M78" s="525"/>
      <c r="N78" s="525"/>
      <c r="O78" s="525"/>
      <c r="P78" s="525"/>
      <c r="Q78" s="525"/>
      <c r="R78" s="525"/>
      <c r="S78" s="526"/>
      <c r="T78" s="527"/>
      <c r="U78" s="527"/>
      <c r="V78" s="527"/>
      <c r="W78" s="527"/>
      <c r="X78" s="528"/>
      <c r="Y78" s="528"/>
      <c r="Z78" s="528"/>
      <c r="AA78" s="529"/>
    </row>
    <row r="79" spans="1:27" s="530" customFormat="1" ht="14.25" customHeight="1" x14ac:dyDescent="0.25">
      <c r="A79" s="780"/>
      <c r="B79" s="507"/>
      <c r="C79" s="507"/>
      <c r="D79" s="522"/>
      <c r="E79" s="523"/>
      <c r="F79" s="523"/>
      <c r="G79" s="524"/>
      <c r="H79" s="524"/>
      <c r="I79" s="524"/>
      <c r="J79" s="780"/>
      <c r="K79" s="780"/>
      <c r="L79" s="780"/>
      <c r="M79" s="525"/>
      <c r="N79" s="525"/>
      <c r="O79" s="525"/>
      <c r="P79" s="525"/>
      <c r="Q79" s="525"/>
      <c r="R79" s="525"/>
      <c r="S79" s="526"/>
      <c r="T79" s="527"/>
      <c r="U79" s="527"/>
      <c r="V79" s="527"/>
      <c r="W79" s="527"/>
      <c r="X79" s="528"/>
      <c r="Y79" s="528"/>
      <c r="Z79" s="528"/>
      <c r="AA79" s="529"/>
    </row>
    <row r="80" spans="1:27" s="530" customFormat="1" ht="14.25" customHeight="1" x14ac:dyDescent="0.25">
      <c r="A80" s="780"/>
      <c r="B80" s="507"/>
      <c r="C80" s="507"/>
      <c r="D80" s="522"/>
      <c r="E80" s="523"/>
      <c r="F80" s="523"/>
      <c r="G80" s="524"/>
      <c r="H80" s="524"/>
      <c r="I80" s="524"/>
      <c r="J80" s="780"/>
      <c r="K80" s="780"/>
      <c r="L80" s="780"/>
      <c r="M80" s="525"/>
      <c r="N80" s="525"/>
      <c r="O80" s="525"/>
      <c r="P80" s="525"/>
      <c r="Q80" s="525"/>
      <c r="R80" s="525"/>
      <c r="S80" s="526"/>
      <c r="T80" s="527"/>
      <c r="U80" s="527"/>
      <c r="V80" s="527"/>
      <c r="W80" s="527"/>
      <c r="X80" s="528"/>
      <c r="Y80" s="528"/>
      <c r="Z80" s="528"/>
      <c r="AA80" s="529"/>
    </row>
    <row r="81" spans="1:27" s="530" customFormat="1" ht="14.25" customHeight="1" x14ac:dyDescent="0.25">
      <c r="A81" s="780"/>
      <c r="B81" s="507"/>
      <c r="C81" s="507"/>
      <c r="D81" s="522"/>
      <c r="E81" s="523"/>
      <c r="F81" s="523"/>
      <c r="G81" s="524"/>
      <c r="H81" s="524"/>
      <c r="I81" s="524"/>
      <c r="J81" s="780"/>
      <c r="K81" s="780"/>
      <c r="L81" s="780"/>
      <c r="M81" s="525"/>
      <c r="N81" s="525"/>
      <c r="O81" s="525"/>
      <c r="P81" s="525"/>
      <c r="Q81" s="525"/>
      <c r="R81" s="525"/>
      <c r="S81" s="526"/>
      <c r="T81" s="527"/>
      <c r="U81" s="527"/>
      <c r="V81" s="527"/>
      <c r="W81" s="527"/>
      <c r="X81" s="528"/>
      <c r="Y81" s="528"/>
      <c r="Z81" s="528"/>
      <c r="AA81" s="529"/>
    </row>
    <row r="82" spans="1:27" s="530" customFormat="1" ht="14.25" customHeight="1" x14ac:dyDescent="0.25">
      <c r="A82" s="780"/>
      <c r="B82" s="507"/>
      <c r="C82" s="507"/>
      <c r="D82" s="522"/>
      <c r="E82" s="523"/>
      <c r="F82" s="523"/>
      <c r="G82" s="524"/>
      <c r="H82" s="524"/>
      <c r="I82" s="524"/>
      <c r="J82" s="780"/>
      <c r="K82" s="780"/>
      <c r="L82" s="780"/>
      <c r="M82" s="525"/>
      <c r="N82" s="525"/>
      <c r="O82" s="525"/>
      <c r="P82" s="525"/>
      <c r="Q82" s="525"/>
      <c r="R82" s="525"/>
      <c r="S82" s="526"/>
      <c r="T82" s="527"/>
      <c r="U82" s="527"/>
      <c r="V82" s="527"/>
      <c r="W82" s="527"/>
      <c r="X82" s="528"/>
      <c r="Y82" s="528"/>
      <c r="Z82" s="528"/>
      <c r="AA82" s="529"/>
    </row>
    <row r="83" spans="1:27" s="530" customFormat="1" ht="14.25" customHeight="1" x14ac:dyDescent="0.25">
      <c r="A83" s="532"/>
      <c r="B83" s="507"/>
      <c r="C83" s="507"/>
      <c r="D83" s="522"/>
      <c r="E83" s="523"/>
      <c r="F83" s="523"/>
      <c r="G83" s="524"/>
      <c r="H83" s="524"/>
      <c r="I83" s="524"/>
      <c r="J83" s="780"/>
      <c r="K83" s="780"/>
      <c r="L83" s="780"/>
      <c r="M83" s="525"/>
      <c r="N83" s="525"/>
      <c r="O83" s="525"/>
      <c r="P83" s="525"/>
      <c r="Q83" s="525"/>
      <c r="R83" s="525"/>
      <c r="S83" s="526"/>
      <c r="T83" s="527"/>
      <c r="U83" s="527"/>
      <c r="V83" s="527"/>
      <c r="W83" s="527"/>
      <c r="X83" s="528"/>
      <c r="Y83" s="528"/>
      <c r="Z83" s="528"/>
      <c r="AA83" s="529"/>
    </row>
    <row r="84" spans="1:27" s="530" customFormat="1" ht="14.25" customHeight="1" x14ac:dyDescent="0.25">
      <c r="A84" s="780"/>
      <c r="B84" s="507"/>
      <c r="C84" s="507"/>
      <c r="D84" s="522"/>
      <c r="E84" s="523"/>
      <c r="F84" s="523"/>
      <c r="G84" s="524"/>
      <c r="H84" s="524"/>
      <c r="I84" s="524"/>
      <c r="J84" s="780"/>
      <c r="K84" s="780"/>
      <c r="L84" s="780"/>
      <c r="M84" s="525"/>
      <c r="N84" s="525"/>
      <c r="O84" s="525"/>
      <c r="P84" s="525"/>
      <c r="Q84" s="525"/>
      <c r="R84" s="525"/>
      <c r="S84" s="526"/>
      <c r="T84" s="527"/>
      <c r="U84" s="527"/>
      <c r="V84" s="527"/>
      <c r="W84" s="527"/>
      <c r="X84" s="528"/>
      <c r="Y84" s="528"/>
      <c r="Z84" s="528"/>
      <c r="AA84" s="529"/>
    </row>
    <row r="85" spans="1:27" s="530" customFormat="1" ht="14.25" customHeight="1" x14ac:dyDescent="0.25">
      <c r="A85" s="780"/>
      <c r="B85" s="507"/>
      <c r="C85" s="507"/>
      <c r="D85" s="522"/>
      <c r="E85" s="523"/>
      <c r="F85" s="523"/>
      <c r="G85" s="524"/>
      <c r="H85" s="524"/>
      <c r="I85" s="524"/>
      <c r="J85" s="780"/>
      <c r="K85" s="780"/>
      <c r="L85" s="780"/>
      <c r="M85" s="525"/>
      <c r="N85" s="525"/>
      <c r="O85" s="525"/>
      <c r="P85" s="525"/>
      <c r="Q85" s="525"/>
      <c r="R85" s="525"/>
      <c r="S85" s="526"/>
      <c r="T85" s="527"/>
      <c r="U85" s="527"/>
      <c r="V85" s="527"/>
      <c r="W85" s="527"/>
      <c r="X85" s="528"/>
      <c r="Y85" s="528"/>
      <c r="Z85" s="528"/>
      <c r="AA85" s="529"/>
    </row>
    <row r="86" spans="1:27" s="530" customFormat="1" ht="14.25" customHeight="1" x14ac:dyDescent="0.25">
      <c r="A86" s="780"/>
      <c r="B86" s="507"/>
      <c r="C86" s="507"/>
      <c r="D86" s="522"/>
      <c r="E86" s="523"/>
      <c r="F86" s="523"/>
      <c r="G86" s="524"/>
      <c r="H86" s="524"/>
      <c r="I86" s="524"/>
      <c r="J86" s="780"/>
      <c r="K86" s="780"/>
      <c r="L86" s="780"/>
      <c r="M86" s="525"/>
      <c r="N86" s="525"/>
      <c r="O86" s="525"/>
      <c r="P86" s="525"/>
      <c r="Q86" s="525"/>
      <c r="R86" s="525"/>
      <c r="S86" s="526"/>
      <c r="T86" s="527"/>
      <c r="U86" s="527"/>
      <c r="V86" s="527"/>
      <c r="W86" s="527"/>
      <c r="X86" s="528"/>
      <c r="Y86" s="528"/>
      <c r="Z86" s="528"/>
      <c r="AA86" s="529"/>
    </row>
    <row r="87" spans="1:27" s="530" customFormat="1" ht="14.25" customHeight="1" x14ac:dyDescent="0.25">
      <c r="A87" s="780"/>
      <c r="B87" s="507"/>
      <c r="C87" s="507"/>
      <c r="D87" s="522"/>
      <c r="E87" s="523"/>
      <c r="F87" s="523"/>
      <c r="G87" s="524"/>
      <c r="H87" s="524"/>
      <c r="I87" s="524"/>
      <c r="J87" s="780"/>
      <c r="K87" s="780"/>
      <c r="L87" s="780"/>
      <c r="M87" s="525"/>
      <c r="N87" s="525"/>
      <c r="O87" s="525"/>
      <c r="P87" s="525"/>
      <c r="Q87" s="525"/>
      <c r="R87" s="525"/>
      <c r="S87" s="526"/>
      <c r="T87" s="527"/>
      <c r="U87" s="527"/>
      <c r="V87" s="527"/>
      <c r="W87" s="527"/>
      <c r="X87" s="528"/>
      <c r="Y87" s="528"/>
      <c r="Z87" s="528"/>
      <c r="AA87" s="529"/>
    </row>
    <row r="88" spans="1:27" s="530" customFormat="1" ht="14.25" customHeight="1" x14ac:dyDescent="0.25">
      <c r="A88" s="780"/>
      <c r="B88" s="507"/>
      <c r="C88" s="507"/>
      <c r="D88" s="522"/>
      <c r="E88" s="523"/>
      <c r="F88" s="523"/>
      <c r="G88" s="524"/>
      <c r="H88" s="524"/>
      <c r="I88" s="524"/>
      <c r="J88" s="780"/>
      <c r="K88" s="780"/>
      <c r="L88" s="780"/>
      <c r="M88" s="525"/>
      <c r="N88" s="525"/>
      <c r="O88" s="525"/>
      <c r="P88" s="525"/>
      <c r="Q88" s="525"/>
      <c r="R88" s="525"/>
      <c r="S88" s="526"/>
      <c r="T88" s="527"/>
      <c r="U88" s="527"/>
      <c r="V88" s="527"/>
      <c r="W88" s="527"/>
      <c r="X88" s="528"/>
      <c r="Y88" s="528"/>
      <c r="Z88" s="528"/>
      <c r="AA88" s="529"/>
    </row>
    <row r="89" spans="1:27" s="530" customFormat="1" ht="14.25" customHeight="1" x14ac:dyDescent="0.25">
      <c r="A89" s="780"/>
      <c r="B89" s="507"/>
      <c r="C89" s="507"/>
      <c r="D89" s="522"/>
      <c r="E89" s="523"/>
      <c r="F89" s="523"/>
      <c r="G89" s="524"/>
      <c r="H89" s="524"/>
      <c r="I89" s="524"/>
      <c r="J89" s="780"/>
      <c r="K89" s="780"/>
      <c r="L89" s="780"/>
      <c r="M89" s="525"/>
      <c r="N89" s="525"/>
      <c r="O89" s="525"/>
      <c r="P89" s="525"/>
      <c r="Q89" s="525"/>
      <c r="R89" s="525"/>
      <c r="S89" s="526"/>
      <c r="T89" s="527"/>
      <c r="U89" s="527"/>
      <c r="V89" s="527"/>
      <c r="W89" s="527"/>
      <c r="X89" s="528"/>
      <c r="Y89" s="528"/>
      <c r="Z89" s="528"/>
      <c r="AA89" s="529"/>
    </row>
    <row r="90" spans="1:27" s="530" customFormat="1" ht="14.25" customHeight="1" x14ac:dyDescent="0.25">
      <c r="A90" s="780"/>
      <c r="B90" s="507"/>
      <c r="C90" s="507"/>
      <c r="D90" s="522"/>
      <c r="E90" s="523"/>
      <c r="F90" s="523"/>
      <c r="G90" s="524"/>
      <c r="H90" s="524"/>
      <c r="I90" s="524"/>
      <c r="J90" s="780"/>
      <c r="K90" s="780"/>
      <c r="L90" s="780"/>
      <c r="M90" s="525"/>
      <c r="N90" s="525"/>
      <c r="O90" s="525"/>
      <c r="P90" s="525"/>
      <c r="Q90" s="525"/>
      <c r="R90" s="525"/>
      <c r="S90" s="526"/>
      <c r="T90" s="527"/>
      <c r="U90" s="527"/>
      <c r="V90" s="527"/>
      <c r="W90" s="527"/>
      <c r="X90" s="528"/>
      <c r="Y90" s="528"/>
      <c r="Z90" s="528"/>
      <c r="AA90" s="529"/>
    </row>
    <row r="91" spans="1:27" s="530" customFormat="1" ht="14.25" customHeight="1" x14ac:dyDescent="0.25">
      <c r="A91" s="780"/>
      <c r="B91" s="507"/>
      <c r="C91" s="507"/>
      <c r="D91" s="522"/>
      <c r="E91" s="523"/>
      <c r="F91" s="523"/>
      <c r="G91" s="524"/>
      <c r="H91" s="524"/>
      <c r="I91" s="524"/>
      <c r="J91" s="780"/>
      <c r="K91" s="780"/>
      <c r="L91" s="780"/>
      <c r="M91" s="525"/>
      <c r="N91" s="525"/>
      <c r="O91" s="525"/>
      <c r="P91" s="525"/>
      <c r="Q91" s="525"/>
      <c r="R91" s="525"/>
      <c r="S91" s="526"/>
      <c r="T91" s="527"/>
      <c r="U91" s="527"/>
      <c r="V91" s="527"/>
      <c r="W91" s="527"/>
      <c r="X91" s="528"/>
      <c r="Y91" s="528"/>
      <c r="Z91" s="528"/>
      <c r="AA91" s="529"/>
    </row>
    <row r="92" spans="1:27" s="530" customFormat="1" ht="14.25" customHeight="1" x14ac:dyDescent="0.25">
      <c r="A92" s="780"/>
      <c r="B92" s="507"/>
      <c r="C92" s="507"/>
      <c r="D92" s="522"/>
      <c r="E92" s="523"/>
      <c r="F92" s="523"/>
      <c r="G92" s="524"/>
      <c r="H92" s="524"/>
      <c r="I92" s="524"/>
      <c r="J92" s="780"/>
      <c r="K92" s="780"/>
      <c r="L92" s="780"/>
      <c r="M92" s="525"/>
      <c r="N92" s="525"/>
      <c r="O92" s="525"/>
      <c r="P92" s="525"/>
      <c r="Q92" s="525"/>
      <c r="R92" s="525"/>
      <c r="S92" s="526"/>
      <c r="T92" s="527"/>
      <c r="U92" s="527"/>
      <c r="V92" s="527"/>
      <c r="W92" s="527"/>
      <c r="X92" s="528"/>
      <c r="Y92" s="528"/>
      <c r="Z92" s="528"/>
      <c r="AA92" s="529"/>
    </row>
    <row r="93" spans="1:27" s="530" customFormat="1" ht="14.25" customHeight="1" x14ac:dyDescent="0.25">
      <c r="A93" s="780"/>
      <c r="B93" s="507"/>
      <c r="C93" s="507"/>
      <c r="D93" s="522"/>
      <c r="E93" s="523"/>
      <c r="F93" s="523"/>
      <c r="G93" s="524"/>
      <c r="H93" s="524"/>
      <c r="I93" s="524"/>
      <c r="J93" s="780"/>
      <c r="K93" s="780"/>
      <c r="L93" s="780"/>
      <c r="M93" s="525"/>
      <c r="N93" s="525"/>
      <c r="O93" s="525"/>
      <c r="P93" s="525"/>
      <c r="Q93" s="525"/>
      <c r="R93" s="525"/>
      <c r="S93" s="526"/>
      <c r="T93" s="527"/>
      <c r="U93" s="527"/>
      <c r="V93" s="527"/>
      <c r="W93" s="527"/>
      <c r="X93" s="528"/>
      <c r="Y93" s="528"/>
      <c r="Z93" s="528"/>
      <c r="AA93" s="529"/>
    </row>
    <row r="94" spans="1:27" s="530" customFormat="1" ht="14.25" customHeight="1" x14ac:dyDescent="0.25">
      <c r="A94" s="866"/>
      <c r="B94" s="866"/>
      <c r="C94" s="866"/>
      <c r="D94" s="522"/>
      <c r="E94" s="523"/>
      <c r="F94" s="523"/>
      <c r="G94" s="524"/>
      <c r="H94" s="524"/>
      <c r="I94" s="524"/>
      <c r="J94" s="780"/>
      <c r="K94" s="780"/>
      <c r="L94" s="780"/>
      <c r="M94" s="525"/>
      <c r="N94" s="525"/>
      <c r="O94" s="525"/>
      <c r="P94" s="525"/>
      <c r="Q94" s="525"/>
      <c r="R94" s="525"/>
      <c r="S94" s="526"/>
      <c r="T94" s="527"/>
      <c r="U94" s="527"/>
      <c r="V94" s="527"/>
      <c r="W94" s="527"/>
      <c r="X94" s="528"/>
      <c r="Y94" s="528"/>
      <c r="Z94" s="528"/>
      <c r="AA94" s="529"/>
    </row>
    <row r="95" spans="1:27" s="530" customFormat="1" ht="14.25" customHeight="1" x14ac:dyDescent="0.25">
      <c r="A95" s="780"/>
      <c r="B95" s="507"/>
      <c r="C95" s="507"/>
      <c r="D95" s="522"/>
      <c r="E95" s="523"/>
      <c r="F95" s="523"/>
      <c r="G95" s="524"/>
      <c r="H95" s="524"/>
      <c r="I95" s="524"/>
      <c r="J95" s="780"/>
      <c r="K95" s="780"/>
      <c r="L95" s="780"/>
      <c r="M95" s="525"/>
      <c r="N95" s="525"/>
      <c r="O95" s="525"/>
      <c r="P95" s="525"/>
      <c r="Q95" s="525"/>
      <c r="R95" s="525"/>
      <c r="S95" s="526"/>
      <c r="T95" s="527"/>
      <c r="U95" s="527"/>
      <c r="V95" s="527"/>
      <c r="W95" s="527"/>
      <c r="X95" s="528"/>
      <c r="Y95" s="528"/>
      <c r="Z95" s="528"/>
      <c r="AA95" s="529"/>
    </row>
    <row r="96" spans="1:27" s="530" customFormat="1" ht="14.25" customHeight="1" x14ac:dyDescent="0.25">
      <c r="A96" s="780"/>
      <c r="B96" s="507"/>
      <c r="C96" s="507"/>
      <c r="D96" s="522"/>
      <c r="E96" s="523"/>
      <c r="F96" s="523"/>
      <c r="G96" s="524"/>
      <c r="H96" s="524"/>
      <c r="I96" s="524"/>
      <c r="J96" s="780"/>
      <c r="K96" s="780"/>
      <c r="L96" s="780"/>
      <c r="M96" s="525"/>
      <c r="N96" s="525"/>
      <c r="O96" s="525"/>
      <c r="P96" s="525"/>
      <c r="Q96" s="525"/>
      <c r="R96" s="525"/>
      <c r="S96" s="526"/>
      <c r="T96" s="527"/>
      <c r="U96" s="527"/>
      <c r="V96" s="527"/>
      <c r="W96" s="527"/>
      <c r="X96" s="528"/>
      <c r="Y96" s="528"/>
      <c r="Z96" s="528"/>
      <c r="AA96" s="529"/>
    </row>
    <row r="97" spans="1:27" s="530" customFormat="1" ht="14.25" customHeight="1" x14ac:dyDescent="0.25">
      <c r="A97" s="780"/>
      <c r="B97" s="507"/>
      <c r="C97" s="507"/>
      <c r="D97" s="522"/>
      <c r="E97" s="523"/>
      <c r="F97" s="523"/>
      <c r="G97" s="524"/>
      <c r="H97" s="524"/>
      <c r="I97" s="524"/>
      <c r="J97" s="780"/>
      <c r="K97" s="780"/>
      <c r="L97" s="780"/>
      <c r="M97" s="525"/>
      <c r="N97" s="525"/>
      <c r="O97" s="525"/>
      <c r="P97" s="525"/>
      <c r="Q97" s="525"/>
      <c r="R97" s="525"/>
      <c r="S97" s="526"/>
      <c r="T97" s="527"/>
      <c r="U97" s="527"/>
      <c r="V97" s="527"/>
      <c r="W97" s="527"/>
      <c r="X97" s="528"/>
      <c r="Y97" s="528"/>
      <c r="Z97" s="528"/>
      <c r="AA97" s="529"/>
    </row>
    <row r="98" spans="1:27" s="530" customFormat="1" ht="14.25" customHeight="1" x14ac:dyDescent="0.25">
      <c r="A98" s="780"/>
      <c r="B98" s="507"/>
      <c r="C98" s="507"/>
      <c r="D98" s="522"/>
      <c r="E98" s="523"/>
      <c r="F98" s="523"/>
      <c r="G98" s="524"/>
      <c r="H98" s="524"/>
      <c r="I98" s="524"/>
      <c r="J98" s="780"/>
      <c r="K98" s="780"/>
      <c r="L98" s="780"/>
      <c r="M98" s="525"/>
      <c r="N98" s="525"/>
      <c r="O98" s="525"/>
      <c r="P98" s="525"/>
      <c r="Q98" s="525"/>
      <c r="R98" s="525"/>
      <c r="S98" s="526"/>
      <c r="T98" s="527"/>
      <c r="U98" s="527"/>
      <c r="V98" s="527"/>
      <c r="W98" s="527"/>
      <c r="X98" s="528"/>
      <c r="Y98" s="528"/>
      <c r="Z98" s="528"/>
      <c r="AA98" s="529"/>
    </row>
    <row r="99" spans="1:27" s="530" customFormat="1" ht="14.25" customHeight="1" x14ac:dyDescent="0.25">
      <c r="A99" s="780"/>
      <c r="B99" s="507"/>
      <c r="C99" s="507"/>
      <c r="D99" s="522"/>
      <c r="E99" s="523"/>
      <c r="F99" s="523"/>
      <c r="G99" s="524"/>
      <c r="H99" s="524"/>
      <c r="I99" s="524"/>
      <c r="J99" s="780"/>
      <c r="K99" s="780"/>
      <c r="L99" s="780"/>
      <c r="M99" s="525"/>
      <c r="N99" s="525"/>
      <c r="O99" s="525"/>
      <c r="P99" s="525"/>
      <c r="Q99" s="525"/>
      <c r="R99" s="525"/>
      <c r="S99" s="526"/>
      <c r="T99" s="527"/>
      <c r="U99" s="527"/>
      <c r="V99" s="527"/>
      <c r="W99" s="527"/>
      <c r="X99" s="528"/>
      <c r="Y99" s="528"/>
      <c r="Z99" s="528"/>
      <c r="AA99" s="529"/>
    </row>
    <row r="100" spans="1:27" s="530" customFormat="1" ht="14.25" customHeight="1" x14ac:dyDescent="0.25">
      <c r="A100" s="780"/>
      <c r="B100" s="507"/>
      <c r="C100" s="507"/>
      <c r="D100" s="522"/>
      <c r="E100" s="523"/>
      <c r="F100" s="523"/>
      <c r="G100" s="524"/>
      <c r="H100" s="524"/>
      <c r="I100" s="524"/>
      <c r="J100" s="780"/>
      <c r="K100" s="780"/>
      <c r="L100" s="780"/>
      <c r="M100" s="525"/>
      <c r="N100" s="525"/>
      <c r="O100" s="525"/>
      <c r="P100" s="525"/>
      <c r="Q100" s="525"/>
      <c r="R100" s="525"/>
      <c r="S100" s="526"/>
      <c r="T100" s="527"/>
      <c r="U100" s="527"/>
      <c r="V100" s="527"/>
      <c r="W100" s="527"/>
      <c r="X100" s="528"/>
      <c r="Y100" s="528"/>
      <c r="Z100" s="528"/>
      <c r="AA100" s="529"/>
    </row>
    <row r="101" spans="1:27" s="530" customFormat="1" ht="14.25" customHeight="1" x14ac:dyDescent="0.25">
      <c r="A101" s="780"/>
      <c r="B101" s="507"/>
      <c r="C101" s="507"/>
      <c r="D101" s="522"/>
      <c r="E101" s="523"/>
      <c r="F101" s="523"/>
      <c r="G101" s="524"/>
      <c r="H101" s="524"/>
      <c r="I101" s="524"/>
      <c r="J101" s="780"/>
      <c r="K101" s="780"/>
      <c r="L101" s="780"/>
      <c r="M101" s="525"/>
      <c r="N101" s="525"/>
      <c r="O101" s="525"/>
      <c r="P101" s="525"/>
      <c r="Q101" s="525"/>
      <c r="R101" s="525"/>
      <c r="S101" s="526"/>
      <c r="T101" s="527"/>
      <c r="U101" s="527"/>
      <c r="V101" s="527"/>
      <c r="W101" s="527"/>
      <c r="X101" s="528"/>
      <c r="Y101" s="528"/>
      <c r="Z101" s="528"/>
      <c r="AA101" s="529"/>
    </row>
    <row r="102" spans="1:27" s="530" customFormat="1" ht="14.25" customHeight="1" x14ac:dyDescent="0.25">
      <c r="A102" s="780"/>
      <c r="B102" s="507"/>
      <c r="C102" s="507"/>
      <c r="D102" s="522"/>
      <c r="E102" s="523"/>
      <c r="F102" s="523"/>
      <c r="G102" s="524"/>
      <c r="H102" s="524"/>
      <c r="I102" s="524"/>
      <c r="J102" s="780"/>
      <c r="K102" s="780"/>
      <c r="L102" s="780"/>
      <c r="M102" s="525"/>
      <c r="N102" s="525"/>
      <c r="O102" s="525"/>
      <c r="P102" s="525"/>
      <c r="Q102" s="525"/>
      <c r="R102" s="525"/>
      <c r="S102" s="526"/>
      <c r="T102" s="527"/>
      <c r="U102" s="527"/>
      <c r="V102" s="527"/>
      <c r="W102" s="527"/>
      <c r="X102" s="528"/>
      <c r="Y102" s="528"/>
      <c r="Z102" s="528"/>
      <c r="AA102" s="529"/>
    </row>
    <row r="103" spans="1:27" s="530" customFormat="1" ht="14.25" customHeight="1" x14ac:dyDescent="0.25">
      <c r="A103" s="780"/>
      <c r="B103" s="507"/>
      <c r="C103" s="507"/>
      <c r="D103" s="522"/>
      <c r="E103" s="523"/>
      <c r="F103" s="523"/>
      <c r="G103" s="524"/>
      <c r="H103" s="524"/>
      <c r="I103" s="524"/>
      <c r="J103" s="780"/>
      <c r="K103" s="780"/>
      <c r="L103" s="780"/>
      <c r="M103" s="525"/>
      <c r="N103" s="525"/>
      <c r="O103" s="525"/>
      <c r="P103" s="525"/>
      <c r="Q103" s="525"/>
      <c r="R103" s="525"/>
      <c r="S103" s="526"/>
      <c r="T103" s="527"/>
      <c r="U103" s="527"/>
      <c r="V103" s="527"/>
      <c r="W103" s="527"/>
      <c r="X103" s="528"/>
      <c r="Y103" s="528"/>
      <c r="Z103" s="528"/>
      <c r="AA103" s="529"/>
    </row>
    <row r="104" spans="1:27" s="530" customFormat="1" ht="14.25" customHeight="1" x14ac:dyDescent="0.25">
      <c r="A104" s="780"/>
      <c r="B104" s="507"/>
      <c r="C104" s="507"/>
      <c r="D104" s="522"/>
      <c r="E104" s="523"/>
      <c r="F104" s="523"/>
      <c r="G104" s="524"/>
      <c r="H104" s="524"/>
      <c r="I104" s="524"/>
      <c r="J104" s="780"/>
      <c r="K104" s="780"/>
      <c r="L104" s="780"/>
      <c r="M104" s="525"/>
      <c r="N104" s="525"/>
      <c r="O104" s="525"/>
      <c r="P104" s="525"/>
      <c r="Q104" s="525"/>
      <c r="R104" s="525"/>
      <c r="S104" s="526"/>
      <c r="T104" s="527"/>
      <c r="U104" s="527"/>
      <c r="V104" s="527"/>
      <c r="W104" s="527"/>
      <c r="X104" s="528"/>
      <c r="Y104" s="528"/>
      <c r="Z104" s="528"/>
      <c r="AA104" s="529"/>
    </row>
    <row r="105" spans="1:27" s="530" customFormat="1" ht="14.25" customHeight="1" x14ac:dyDescent="0.25">
      <c r="A105" s="780"/>
      <c r="B105" s="507"/>
      <c r="C105" s="507"/>
      <c r="D105" s="522"/>
      <c r="E105" s="523"/>
      <c r="F105" s="523"/>
      <c r="G105" s="524"/>
      <c r="H105" s="524"/>
      <c r="I105" s="524"/>
      <c r="J105" s="780"/>
      <c r="K105" s="780"/>
      <c r="L105" s="780"/>
      <c r="M105" s="525"/>
      <c r="N105" s="525"/>
      <c r="O105" s="525"/>
      <c r="P105" s="525"/>
      <c r="Q105" s="525"/>
      <c r="R105" s="525"/>
      <c r="S105" s="526"/>
      <c r="T105" s="527"/>
      <c r="U105" s="527"/>
      <c r="V105" s="527"/>
      <c r="W105" s="527"/>
      <c r="X105" s="528"/>
      <c r="Y105" s="528"/>
      <c r="Z105" s="528"/>
      <c r="AA105" s="529"/>
    </row>
    <row r="106" spans="1:27" s="530" customFormat="1" ht="14.25" customHeight="1" x14ac:dyDescent="0.25">
      <c r="A106" s="780"/>
      <c r="B106" s="507"/>
      <c r="C106" s="507"/>
      <c r="D106" s="522"/>
      <c r="E106" s="523"/>
      <c r="F106" s="523"/>
      <c r="G106" s="524"/>
      <c r="H106" s="524"/>
      <c r="I106" s="524"/>
      <c r="J106" s="780"/>
      <c r="K106" s="780"/>
      <c r="L106" s="780"/>
      <c r="M106" s="525"/>
      <c r="N106" s="525"/>
      <c r="O106" s="525"/>
      <c r="P106" s="525"/>
      <c r="Q106" s="525"/>
      <c r="R106" s="525"/>
      <c r="S106" s="526"/>
      <c r="T106" s="527"/>
      <c r="U106" s="527"/>
      <c r="V106" s="527"/>
      <c r="W106" s="527"/>
      <c r="X106" s="528"/>
      <c r="Y106" s="528"/>
      <c r="Z106" s="528"/>
      <c r="AA106" s="529"/>
    </row>
    <row r="107" spans="1:27" s="530" customFormat="1" ht="14.25" customHeight="1" x14ac:dyDescent="0.25">
      <c r="A107" s="780"/>
      <c r="B107" s="507"/>
      <c r="C107" s="507"/>
      <c r="D107" s="522"/>
      <c r="E107" s="523"/>
      <c r="F107" s="523"/>
      <c r="G107" s="524"/>
      <c r="H107" s="524"/>
      <c r="I107" s="524"/>
      <c r="J107" s="780"/>
      <c r="K107" s="780"/>
      <c r="L107" s="780"/>
      <c r="M107" s="525"/>
      <c r="N107" s="525"/>
      <c r="O107" s="525"/>
      <c r="P107" s="525"/>
      <c r="Q107" s="525"/>
      <c r="R107" s="525"/>
      <c r="S107" s="526"/>
      <c r="T107" s="527"/>
      <c r="U107" s="527"/>
      <c r="V107" s="527"/>
      <c r="W107" s="527"/>
      <c r="X107" s="528"/>
      <c r="Y107" s="528"/>
      <c r="Z107" s="528"/>
      <c r="AA107" s="529"/>
    </row>
    <row r="108" spans="1:27" s="530" customFormat="1" ht="14.25" customHeight="1" x14ac:dyDescent="0.25">
      <c r="A108" s="780"/>
      <c r="B108" s="507"/>
      <c r="C108" s="507"/>
      <c r="D108" s="522"/>
      <c r="E108" s="523"/>
      <c r="F108" s="523"/>
      <c r="G108" s="524"/>
      <c r="H108" s="524"/>
      <c r="I108" s="524"/>
      <c r="J108" s="780"/>
      <c r="K108" s="780"/>
      <c r="L108" s="780"/>
      <c r="M108" s="525"/>
      <c r="N108" s="525"/>
      <c r="O108" s="525"/>
      <c r="P108" s="525"/>
      <c r="Q108" s="525"/>
      <c r="R108" s="525"/>
      <c r="S108" s="526"/>
      <c r="T108" s="527"/>
      <c r="U108" s="527"/>
      <c r="V108" s="527"/>
      <c r="W108" s="527"/>
      <c r="X108" s="528"/>
      <c r="Y108" s="528"/>
      <c r="Z108" s="528"/>
      <c r="AA108" s="529"/>
    </row>
    <row r="109" spans="1:27" s="530" customFormat="1" ht="14.25" customHeight="1" x14ac:dyDescent="0.25">
      <c r="A109" s="780"/>
      <c r="B109" s="507"/>
      <c r="C109" s="507"/>
      <c r="D109" s="522"/>
      <c r="E109" s="523"/>
      <c r="F109" s="523"/>
      <c r="G109" s="524"/>
      <c r="H109" s="524"/>
      <c r="I109" s="524"/>
      <c r="J109" s="780"/>
      <c r="K109" s="780"/>
      <c r="L109" s="780"/>
      <c r="M109" s="525"/>
      <c r="N109" s="525"/>
      <c r="O109" s="525"/>
      <c r="P109" s="525"/>
      <c r="Q109" s="525"/>
      <c r="R109" s="525"/>
      <c r="S109" s="526"/>
      <c r="T109" s="527"/>
      <c r="U109" s="527"/>
      <c r="V109" s="527"/>
      <c r="W109" s="527"/>
      <c r="X109" s="528"/>
      <c r="Y109" s="528"/>
      <c r="Z109" s="528"/>
      <c r="AA109" s="529"/>
    </row>
    <row r="110" spans="1:27" s="530" customFormat="1" ht="14.25" customHeight="1" x14ac:dyDescent="0.25">
      <c r="A110" s="780"/>
      <c r="B110" s="507"/>
      <c r="C110" s="507"/>
      <c r="D110" s="522"/>
      <c r="E110" s="523"/>
      <c r="F110" s="523"/>
      <c r="G110" s="524"/>
      <c r="H110" s="524"/>
      <c r="I110" s="524"/>
      <c r="J110" s="780"/>
      <c r="K110" s="780"/>
      <c r="L110" s="780"/>
      <c r="M110" s="525"/>
      <c r="N110" s="525"/>
      <c r="O110" s="525"/>
      <c r="P110" s="525"/>
      <c r="Q110" s="525"/>
      <c r="R110" s="525"/>
      <c r="S110" s="526"/>
      <c r="T110" s="527"/>
      <c r="U110" s="527"/>
      <c r="V110" s="527"/>
      <c r="W110" s="527"/>
      <c r="X110" s="528"/>
      <c r="Y110" s="528"/>
      <c r="Z110" s="528"/>
      <c r="AA110" s="529"/>
    </row>
    <row r="111" spans="1:27" s="530" customFormat="1" ht="14.25" customHeight="1" x14ac:dyDescent="0.25">
      <c r="A111" s="780"/>
      <c r="B111" s="507"/>
      <c r="C111" s="507"/>
      <c r="D111" s="522"/>
      <c r="E111" s="523"/>
      <c r="F111" s="523"/>
      <c r="G111" s="524"/>
      <c r="H111" s="524"/>
      <c r="I111" s="524"/>
      <c r="J111" s="780"/>
      <c r="K111" s="780"/>
      <c r="L111" s="780"/>
      <c r="M111" s="525"/>
      <c r="N111" s="525"/>
      <c r="O111" s="525"/>
      <c r="P111" s="525"/>
      <c r="Q111" s="525"/>
      <c r="R111" s="525"/>
      <c r="S111" s="526"/>
      <c r="T111" s="527"/>
      <c r="U111" s="527"/>
      <c r="V111" s="527"/>
      <c r="W111" s="527"/>
      <c r="X111" s="528"/>
      <c r="Y111" s="528"/>
      <c r="Z111" s="528"/>
      <c r="AA111" s="529"/>
    </row>
    <row r="112" spans="1:27" s="530" customFormat="1" ht="14.25" customHeight="1" x14ac:dyDescent="0.25">
      <c r="A112" s="780"/>
      <c r="B112" s="507"/>
      <c r="C112" s="507"/>
      <c r="D112" s="522"/>
      <c r="E112" s="523"/>
      <c r="F112" s="523"/>
      <c r="G112" s="524"/>
      <c r="H112" s="524"/>
      <c r="I112" s="524"/>
      <c r="J112" s="780"/>
      <c r="K112" s="780"/>
      <c r="L112" s="780"/>
      <c r="M112" s="525"/>
      <c r="N112" s="525"/>
      <c r="O112" s="525"/>
      <c r="P112" s="525"/>
      <c r="Q112" s="525"/>
      <c r="R112" s="525"/>
      <c r="S112" s="526"/>
      <c r="T112" s="527"/>
      <c r="U112" s="527"/>
      <c r="V112" s="527"/>
      <c r="W112" s="527"/>
      <c r="X112" s="528"/>
      <c r="Y112" s="528"/>
      <c r="Z112" s="528"/>
      <c r="AA112" s="529"/>
    </row>
    <row r="113" spans="1:27" s="530" customFormat="1" ht="14.25" customHeight="1" x14ac:dyDescent="0.25">
      <c r="A113" s="780"/>
      <c r="B113" s="507"/>
      <c r="C113" s="507"/>
      <c r="D113" s="522"/>
      <c r="E113" s="523"/>
      <c r="F113" s="523"/>
      <c r="G113" s="524"/>
      <c r="H113" s="524"/>
      <c r="I113" s="524"/>
      <c r="J113" s="780"/>
      <c r="K113" s="780"/>
      <c r="L113" s="780"/>
      <c r="M113" s="525"/>
      <c r="N113" s="525"/>
      <c r="O113" s="525"/>
      <c r="P113" s="525"/>
      <c r="Q113" s="525"/>
      <c r="R113" s="525"/>
      <c r="S113" s="526"/>
      <c r="T113" s="527"/>
      <c r="U113" s="527"/>
      <c r="V113" s="527"/>
      <c r="W113" s="527"/>
      <c r="X113" s="528"/>
      <c r="Y113" s="528"/>
      <c r="Z113" s="528"/>
      <c r="AA113" s="529"/>
    </row>
    <row r="114" spans="1:27" s="530" customFormat="1" ht="14.25" customHeight="1" x14ac:dyDescent="0.25">
      <c r="A114" s="780"/>
      <c r="B114" s="507"/>
      <c r="C114" s="507"/>
      <c r="D114" s="522"/>
      <c r="E114" s="523"/>
      <c r="F114" s="523"/>
      <c r="G114" s="524"/>
      <c r="H114" s="524"/>
      <c r="I114" s="524"/>
      <c r="J114" s="780"/>
      <c r="K114" s="780"/>
      <c r="L114" s="780"/>
      <c r="M114" s="525"/>
      <c r="N114" s="525"/>
      <c r="O114" s="525"/>
      <c r="P114" s="525"/>
      <c r="Q114" s="525"/>
      <c r="R114" s="525"/>
      <c r="S114" s="526"/>
      <c r="T114" s="527"/>
      <c r="U114" s="527"/>
      <c r="V114" s="527"/>
      <c r="W114" s="527"/>
      <c r="X114" s="528"/>
      <c r="Y114" s="528"/>
      <c r="Z114" s="528"/>
      <c r="AA114" s="529"/>
    </row>
    <row r="115" spans="1:27" s="530" customFormat="1" ht="14.25" customHeight="1" x14ac:dyDescent="0.25">
      <c r="A115" s="780"/>
      <c r="B115" s="507"/>
      <c r="C115" s="507"/>
      <c r="D115" s="522"/>
      <c r="E115" s="523"/>
      <c r="F115" s="523"/>
      <c r="G115" s="524"/>
      <c r="H115" s="524"/>
      <c r="I115" s="524"/>
      <c r="J115" s="780"/>
      <c r="K115" s="780"/>
      <c r="L115" s="780"/>
      <c r="M115" s="525"/>
      <c r="N115" s="525"/>
      <c r="O115" s="525"/>
      <c r="P115" s="525"/>
      <c r="Q115" s="525"/>
      <c r="R115" s="525"/>
      <c r="S115" s="526"/>
      <c r="T115" s="527"/>
      <c r="U115" s="527"/>
      <c r="V115" s="527"/>
      <c r="W115" s="527"/>
      <c r="X115" s="528"/>
      <c r="Y115" s="528"/>
      <c r="Z115" s="528"/>
      <c r="AA115" s="529"/>
    </row>
    <row r="116" spans="1:27" s="530" customFormat="1" ht="14.25" customHeight="1" x14ac:dyDescent="0.25">
      <c r="A116" s="780"/>
      <c r="B116" s="507"/>
      <c r="C116" s="507"/>
      <c r="D116" s="522"/>
      <c r="E116" s="523"/>
      <c r="F116" s="523"/>
      <c r="G116" s="524"/>
      <c r="H116" s="524"/>
      <c r="I116" s="524"/>
      <c r="J116" s="780"/>
      <c r="K116" s="780"/>
      <c r="L116" s="780"/>
      <c r="M116" s="525"/>
      <c r="N116" s="525"/>
      <c r="O116" s="525"/>
      <c r="P116" s="525"/>
      <c r="Q116" s="525"/>
      <c r="R116" s="525"/>
      <c r="S116" s="526"/>
      <c r="T116" s="527"/>
      <c r="U116" s="527"/>
      <c r="V116" s="527"/>
      <c r="W116" s="527"/>
      <c r="X116" s="528"/>
      <c r="Y116" s="528"/>
      <c r="Z116" s="528"/>
      <c r="AA116" s="529"/>
    </row>
    <row r="117" spans="1:27" s="530" customFormat="1" ht="14.25" customHeight="1" x14ac:dyDescent="0.25">
      <c r="A117" s="780"/>
      <c r="B117" s="507"/>
      <c r="C117" s="507"/>
      <c r="D117" s="522"/>
      <c r="E117" s="523"/>
      <c r="F117" s="523"/>
      <c r="G117" s="524"/>
      <c r="H117" s="524"/>
      <c r="I117" s="524"/>
      <c r="J117" s="780"/>
      <c r="K117" s="780"/>
      <c r="L117" s="780"/>
      <c r="M117" s="525"/>
      <c r="N117" s="525"/>
      <c r="O117" s="525"/>
      <c r="P117" s="525"/>
      <c r="Q117" s="525"/>
      <c r="R117" s="525"/>
      <c r="S117" s="526"/>
      <c r="T117" s="527"/>
      <c r="U117" s="527"/>
      <c r="V117" s="527"/>
      <c r="W117" s="527"/>
      <c r="X117" s="528"/>
      <c r="Y117" s="528"/>
      <c r="Z117" s="528"/>
      <c r="AA117" s="529"/>
    </row>
    <row r="118" spans="1:27" s="530" customFormat="1" ht="14.25" customHeight="1" x14ac:dyDescent="0.25">
      <c r="A118" s="780"/>
      <c r="B118" s="507"/>
      <c r="C118" s="507"/>
      <c r="D118" s="522"/>
      <c r="E118" s="523"/>
      <c r="F118" s="523"/>
      <c r="G118" s="524"/>
      <c r="H118" s="524"/>
      <c r="I118" s="524"/>
      <c r="J118" s="780"/>
      <c r="K118" s="780"/>
      <c r="L118" s="780"/>
      <c r="M118" s="525"/>
      <c r="N118" s="525"/>
      <c r="O118" s="525"/>
      <c r="P118" s="525"/>
      <c r="Q118" s="525"/>
      <c r="R118" s="525"/>
      <c r="S118" s="526"/>
      <c r="T118" s="527"/>
      <c r="U118" s="527"/>
      <c r="V118" s="527"/>
      <c r="W118" s="527"/>
      <c r="X118" s="528"/>
      <c r="Y118" s="528"/>
      <c r="Z118" s="528"/>
      <c r="AA118" s="529"/>
    </row>
    <row r="119" spans="1:27" s="530" customFormat="1" ht="14.25" customHeight="1" x14ac:dyDescent="0.25">
      <c r="A119" s="780"/>
      <c r="B119" s="507"/>
      <c r="C119" s="507"/>
      <c r="D119" s="522"/>
      <c r="E119" s="523"/>
      <c r="F119" s="523"/>
      <c r="G119" s="524"/>
      <c r="H119" s="524"/>
      <c r="I119" s="524"/>
      <c r="J119" s="780"/>
      <c r="K119" s="780"/>
      <c r="L119" s="780"/>
      <c r="M119" s="525"/>
      <c r="N119" s="525"/>
      <c r="O119" s="525"/>
      <c r="P119" s="525"/>
      <c r="Q119" s="525"/>
      <c r="R119" s="525"/>
      <c r="S119" s="526"/>
      <c r="T119" s="527"/>
      <c r="U119" s="527"/>
      <c r="V119" s="527"/>
      <c r="W119" s="527"/>
      <c r="X119" s="528"/>
      <c r="Y119" s="528"/>
      <c r="Z119" s="528"/>
      <c r="AA119" s="529"/>
    </row>
    <row r="120" spans="1:27" s="530" customFormat="1" ht="14.25" customHeight="1" x14ac:dyDescent="0.25">
      <c r="A120" s="780"/>
      <c r="B120" s="507"/>
      <c r="C120" s="507"/>
      <c r="D120" s="522"/>
      <c r="E120" s="523"/>
      <c r="F120" s="523"/>
      <c r="G120" s="524"/>
      <c r="H120" s="524"/>
      <c r="I120" s="524"/>
      <c r="J120" s="780"/>
      <c r="K120" s="780"/>
      <c r="L120" s="780"/>
      <c r="M120" s="525"/>
      <c r="N120" s="525"/>
      <c r="O120" s="525"/>
      <c r="P120" s="525"/>
      <c r="Q120" s="525"/>
      <c r="R120" s="525"/>
      <c r="S120" s="526"/>
      <c r="T120" s="527"/>
      <c r="U120" s="527"/>
      <c r="V120" s="527"/>
      <c r="W120" s="527"/>
      <c r="X120" s="528"/>
      <c r="Y120" s="528"/>
      <c r="Z120" s="528"/>
      <c r="AA120" s="529"/>
    </row>
    <row r="121" spans="1:27" s="530" customFormat="1" ht="14.25" customHeight="1" x14ac:dyDescent="0.25">
      <c r="A121" s="780"/>
      <c r="B121" s="507"/>
      <c r="C121" s="507"/>
      <c r="D121" s="522"/>
      <c r="E121" s="523"/>
      <c r="F121" s="523"/>
      <c r="G121" s="524"/>
      <c r="H121" s="524"/>
      <c r="I121" s="524"/>
      <c r="J121" s="780"/>
      <c r="K121" s="780"/>
      <c r="L121" s="780"/>
      <c r="M121" s="525"/>
      <c r="N121" s="525"/>
      <c r="O121" s="525"/>
      <c r="P121" s="525"/>
      <c r="Q121" s="525"/>
      <c r="R121" s="525"/>
      <c r="S121" s="526"/>
      <c r="T121" s="527"/>
      <c r="U121" s="527"/>
      <c r="V121" s="527"/>
      <c r="W121" s="527"/>
      <c r="X121" s="528"/>
      <c r="Y121" s="528"/>
      <c r="Z121" s="528"/>
      <c r="AA121" s="529"/>
    </row>
    <row r="122" spans="1:27" s="530" customFormat="1" ht="14.25" customHeight="1" x14ac:dyDescent="0.25">
      <c r="A122" s="780"/>
      <c r="B122" s="507"/>
      <c r="C122" s="507"/>
      <c r="D122" s="522"/>
      <c r="E122" s="523"/>
      <c r="F122" s="523"/>
      <c r="G122" s="524"/>
      <c r="H122" s="524"/>
      <c r="I122" s="524"/>
      <c r="J122" s="780"/>
      <c r="K122" s="780"/>
      <c r="L122" s="780"/>
      <c r="M122" s="525"/>
      <c r="N122" s="525"/>
      <c r="O122" s="525"/>
      <c r="P122" s="525"/>
      <c r="Q122" s="525"/>
      <c r="R122" s="525"/>
      <c r="S122" s="526"/>
      <c r="T122" s="527"/>
      <c r="U122" s="527"/>
      <c r="V122" s="527"/>
      <c r="W122" s="527"/>
      <c r="X122" s="528"/>
      <c r="Y122" s="528"/>
      <c r="Z122" s="528"/>
      <c r="AA122" s="529"/>
    </row>
    <row r="123" spans="1:27" s="530" customFormat="1" ht="14.25" customHeight="1" x14ac:dyDescent="0.25">
      <c r="A123" s="780"/>
      <c r="B123" s="507"/>
      <c r="C123" s="507"/>
      <c r="D123" s="522"/>
      <c r="E123" s="523"/>
      <c r="F123" s="523"/>
      <c r="G123" s="524"/>
      <c r="H123" s="524"/>
      <c r="I123" s="524"/>
      <c r="J123" s="780"/>
      <c r="K123" s="780"/>
      <c r="L123" s="780"/>
      <c r="M123" s="525"/>
      <c r="N123" s="525"/>
      <c r="O123" s="525"/>
      <c r="P123" s="525"/>
      <c r="Q123" s="525"/>
      <c r="R123" s="525"/>
      <c r="S123" s="526"/>
      <c r="T123" s="527"/>
      <c r="U123" s="527"/>
      <c r="V123" s="527"/>
      <c r="W123" s="527"/>
      <c r="X123" s="528"/>
      <c r="Y123" s="528"/>
      <c r="Z123" s="528"/>
      <c r="AA123" s="529"/>
    </row>
    <row r="124" spans="1:27" s="530" customFormat="1" ht="14.25" customHeight="1" x14ac:dyDescent="0.25">
      <c r="A124" s="780"/>
      <c r="B124" s="507"/>
      <c r="C124" s="507"/>
      <c r="D124" s="522"/>
      <c r="E124" s="523"/>
      <c r="F124" s="523"/>
      <c r="G124" s="524"/>
      <c r="H124" s="524"/>
      <c r="I124" s="524"/>
      <c r="J124" s="780"/>
      <c r="K124" s="780"/>
      <c r="L124" s="780"/>
      <c r="M124" s="525"/>
      <c r="N124" s="525"/>
      <c r="O124" s="525"/>
      <c r="P124" s="525"/>
      <c r="Q124" s="525"/>
      <c r="R124" s="525"/>
      <c r="S124" s="526"/>
      <c r="T124" s="527"/>
      <c r="U124" s="527"/>
      <c r="V124" s="527"/>
      <c r="W124" s="527"/>
      <c r="X124" s="528"/>
      <c r="Y124" s="528"/>
      <c r="Z124" s="528"/>
      <c r="AA124" s="529"/>
    </row>
    <row r="125" spans="1:27" s="530" customFormat="1" ht="14.25" customHeight="1" x14ac:dyDescent="0.25">
      <c r="A125" s="780"/>
      <c r="B125" s="507"/>
      <c r="C125" s="507"/>
      <c r="D125" s="522"/>
      <c r="E125" s="523"/>
      <c r="F125" s="523"/>
      <c r="G125" s="524"/>
      <c r="H125" s="524"/>
      <c r="I125" s="524"/>
      <c r="J125" s="780"/>
      <c r="K125" s="780"/>
      <c r="L125" s="780"/>
      <c r="M125" s="525"/>
      <c r="N125" s="525"/>
      <c r="O125" s="525"/>
      <c r="P125" s="525"/>
      <c r="Q125" s="525"/>
      <c r="R125" s="525"/>
      <c r="S125" s="526"/>
      <c r="T125" s="527"/>
      <c r="U125" s="527"/>
      <c r="V125" s="527"/>
      <c r="W125" s="527"/>
      <c r="X125" s="528"/>
      <c r="Y125" s="528"/>
      <c r="Z125" s="528"/>
      <c r="AA125" s="529"/>
    </row>
    <row r="126" spans="1:27" s="530" customFormat="1" ht="14.25" customHeight="1" x14ac:dyDescent="0.25">
      <c r="A126" s="780"/>
      <c r="B126" s="507"/>
      <c r="C126" s="507"/>
      <c r="D126" s="522"/>
      <c r="E126" s="523"/>
      <c r="F126" s="523"/>
      <c r="G126" s="524"/>
      <c r="H126" s="524"/>
      <c r="I126" s="524"/>
      <c r="J126" s="780"/>
      <c r="K126" s="780"/>
      <c r="L126" s="780"/>
      <c r="M126" s="525"/>
      <c r="N126" s="525"/>
      <c r="O126" s="525"/>
      <c r="P126" s="525"/>
      <c r="Q126" s="525"/>
      <c r="R126" s="525"/>
      <c r="S126" s="526"/>
      <c r="T126" s="527"/>
      <c r="U126" s="527"/>
      <c r="V126" s="527"/>
      <c r="W126" s="527"/>
      <c r="X126" s="528"/>
      <c r="Y126" s="528"/>
      <c r="Z126" s="528"/>
      <c r="AA126" s="529"/>
    </row>
    <row r="127" spans="1:27" s="530" customFormat="1" ht="14.25" customHeight="1" x14ac:dyDescent="0.25">
      <c r="A127" s="780"/>
      <c r="B127" s="507"/>
      <c r="C127" s="507"/>
      <c r="D127" s="522"/>
      <c r="E127" s="523"/>
      <c r="F127" s="523"/>
      <c r="G127" s="524"/>
      <c r="H127" s="524"/>
      <c r="I127" s="524"/>
      <c r="J127" s="780"/>
      <c r="K127" s="780"/>
      <c r="L127" s="780"/>
      <c r="M127" s="525"/>
      <c r="N127" s="525"/>
      <c r="O127" s="525"/>
      <c r="P127" s="525"/>
      <c r="Q127" s="525"/>
      <c r="R127" s="525"/>
      <c r="S127" s="526"/>
      <c r="T127" s="527"/>
      <c r="U127" s="527"/>
      <c r="V127" s="527"/>
      <c r="W127" s="527"/>
      <c r="X127" s="528"/>
      <c r="Y127" s="528"/>
      <c r="Z127" s="528"/>
      <c r="AA127" s="529"/>
    </row>
    <row r="128" spans="1:27" s="530" customFormat="1" ht="14.25" customHeight="1" x14ac:dyDescent="0.25">
      <c r="A128" s="780"/>
      <c r="B128" s="507"/>
      <c r="C128" s="507"/>
      <c r="D128" s="522"/>
      <c r="E128" s="523"/>
      <c r="F128" s="523"/>
      <c r="G128" s="524"/>
      <c r="H128" s="524"/>
      <c r="I128" s="524"/>
      <c r="J128" s="780"/>
      <c r="K128" s="780"/>
      <c r="L128" s="780"/>
      <c r="M128" s="525"/>
      <c r="N128" s="525"/>
      <c r="O128" s="525"/>
      <c r="P128" s="525"/>
      <c r="Q128" s="525"/>
      <c r="R128" s="525"/>
      <c r="S128" s="526"/>
      <c r="T128" s="527"/>
      <c r="U128" s="527"/>
      <c r="V128" s="527"/>
      <c r="W128" s="527"/>
      <c r="X128" s="528"/>
      <c r="Y128" s="528"/>
      <c r="Z128" s="528"/>
      <c r="AA128" s="529"/>
    </row>
    <row r="129" spans="1:27" s="530" customFormat="1" ht="14.25" customHeight="1" x14ac:dyDescent="0.25">
      <c r="A129" s="780"/>
      <c r="B129" s="507"/>
      <c r="C129" s="507"/>
      <c r="D129" s="522"/>
      <c r="E129" s="523"/>
      <c r="F129" s="523"/>
      <c r="G129" s="524"/>
      <c r="H129" s="524"/>
      <c r="I129" s="524"/>
      <c r="J129" s="780"/>
      <c r="K129" s="780"/>
      <c r="L129" s="780"/>
      <c r="M129" s="525"/>
      <c r="N129" s="525"/>
      <c r="O129" s="525"/>
      <c r="P129" s="525"/>
      <c r="Q129" s="525"/>
      <c r="R129" s="525"/>
      <c r="S129" s="526"/>
      <c r="T129" s="527"/>
      <c r="U129" s="527"/>
      <c r="V129" s="527"/>
      <c r="W129" s="527"/>
      <c r="X129" s="528"/>
      <c r="Y129" s="528"/>
      <c r="Z129" s="528"/>
      <c r="AA129" s="529"/>
    </row>
    <row r="130" spans="1:27" s="530" customFormat="1" ht="14.25" customHeight="1" x14ac:dyDescent="0.25">
      <c r="A130" s="780"/>
      <c r="B130" s="507"/>
      <c r="C130" s="507"/>
      <c r="D130" s="522"/>
      <c r="E130" s="523"/>
      <c r="F130" s="523"/>
      <c r="G130" s="524"/>
      <c r="H130" s="524"/>
      <c r="I130" s="524"/>
      <c r="J130" s="780"/>
      <c r="K130" s="780"/>
      <c r="L130" s="780"/>
      <c r="M130" s="525"/>
      <c r="N130" s="525"/>
      <c r="O130" s="525"/>
      <c r="P130" s="525"/>
      <c r="Q130" s="525"/>
      <c r="R130" s="525"/>
      <c r="S130" s="526"/>
      <c r="T130" s="527"/>
      <c r="U130" s="527"/>
      <c r="V130" s="527"/>
      <c r="W130" s="527"/>
      <c r="X130" s="528"/>
      <c r="Y130" s="528"/>
      <c r="Z130" s="528"/>
      <c r="AA130" s="529"/>
    </row>
    <row r="131" spans="1:27" s="530" customFormat="1" ht="14.25" customHeight="1" x14ac:dyDescent="0.25">
      <c r="A131" s="780"/>
      <c r="B131" s="507"/>
      <c r="C131" s="507"/>
      <c r="D131" s="522"/>
      <c r="E131" s="523"/>
      <c r="F131" s="523"/>
      <c r="G131" s="524"/>
      <c r="H131" s="524"/>
      <c r="I131" s="524"/>
      <c r="J131" s="780"/>
      <c r="K131" s="780"/>
      <c r="L131" s="780"/>
      <c r="M131" s="525"/>
      <c r="N131" s="525"/>
      <c r="O131" s="525"/>
      <c r="P131" s="525"/>
      <c r="Q131" s="525"/>
      <c r="R131" s="525"/>
      <c r="S131" s="526"/>
      <c r="T131" s="527"/>
      <c r="U131" s="527"/>
      <c r="V131" s="527"/>
      <c r="W131" s="527"/>
      <c r="X131" s="528"/>
      <c r="Y131" s="528"/>
      <c r="Z131" s="528"/>
      <c r="AA131" s="529"/>
    </row>
    <row r="132" spans="1:27" s="530" customFormat="1" ht="14.25" customHeight="1" x14ac:dyDescent="0.25">
      <c r="A132" s="780"/>
      <c r="B132" s="507"/>
      <c r="C132" s="507"/>
      <c r="D132" s="522"/>
      <c r="E132" s="523"/>
      <c r="F132" s="523"/>
      <c r="G132" s="524"/>
      <c r="H132" s="524"/>
      <c r="I132" s="524"/>
      <c r="J132" s="780"/>
      <c r="K132" s="780"/>
      <c r="L132" s="780"/>
      <c r="M132" s="525"/>
      <c r="N132" s="525"/>
      <c r="O132" s="525"/>
      <c r="P132" s="525"/>
      <c r="Q132" s="525"/>
      <c r="R132" s="525"/>
      <c r="S132" s="526"/>
      <c r="T132" s="527"/>
      <c r="U132" s="527"/>
      <c r="V132" s="527"/>
      <c r="W132" s="527"/>
      <c r="X132" s="528"/>
      <c r="Y132" s="528"/>
      <c r="Z132" s="528"/>
      <c r="AA132" s="529"/>
    </row>
    <row r="133" spans="1:27" s="530" customFormat="1" ht="14.25" customHeight="1" x14ac:dyDescent="0.25">
      <c r="A133" s="780"/>
      <c r="B133" s="507"/>
      <c r="C133" s="507"/>
      <c r="D133" s="522"/>
      <c r="E133" s="523"/>
      <c r="F133" s="523"/>
      <c r="G133" s="524"/>
      <c r="H133" s="524"/>
      <c r="I133" s="524"/>
      <c r="J133" s="780"/>
      <c r="K133" s="780"/>
      <c r="L133" s="780"/>
      <c r="M133" s="525"/>
      <c r="N133" s="525"/>
      <c r="O133" s="525"/>
      <c r="P133" s="525"/>
      <c r="Q133" s="525"/>
      <c r="R133" s="525"/>
      <c r="S133" s="526"/>
      <c r="T133" s="527"/>
      <c r="U133" s="527"/>
      <c r="V133" s="527"/>
      <c r="W133" s="527"/>
      <c r="X133" s="528"/>
      <c r="Y133" s="528"/>
      <c r="Z133" s="528"/>
      <c r="AA133" s="529"/>
    </row>
    <row r="134" spans="1:27" s="530" customFormat="1" ht="14.25" customHeight="1" x14ac:dyDescent="0.25">
      <c r="A134" s="780"/>
      <c r="B134" s="507"/>
      <c r="C134" s="507"/>
      <c r="D134" s="522"/>
      <c r="E134" s="523"/>
      <c r="F134" s="523"/>
      <c r="G134" s="524"/>
      <c r="H134" s="524"/>
      <c r="I134" s="524"/>
      <c r="J134" s="780"/>
      <c r="K134" s="780"/>
      <c r="L134" s="780"/>
      <c r="M134" s="525"/>
      <c r="N134" s="525"/>
      <c r="O134" s="525"/>
      <c r="P134" s="525"/>
      <c r="Q134" s="525"/>
      <c r="R134" s="525"/>
      <c r="S134" s="526"/>
      <c r="T134" s="527"/>
      <c r="U134" s="527"/>
      <c r="V134" s="527"/>
      <c r="W134" s="527"/>
      <c r="X134" s="528"/>
      <c r="Y134" s="528"/>
      <c r="Z134" s="528"/>
      <c r="AA134" s="529"/>
    </row>
    <row r="135" spans="1:27" s="530" customFormat="1" ht="14.25" customHeight="1" x14ac:dyDescent="0.25">
      <c r="A135" s="780"/>
      <c r="B135" s="507"/>
      <c r="C135" s="507"/>
      <c r="D135" s="522"/>
      <c r="E135" s="523"/>
      <c r="F135" s="523"/>
      <c r="G135" s="524"/>
      <c r="H135" s="524"/>
      <c r="I135" s="524"/>
      <c r="J135" s="780"/>
      <c r="K135" s="780"/>
      <c r="L135" s="780"/>
      <c r="M135" s="525"/>
      <c r="N135" s="525"/>
      <c r="O135" s="525"/>
      <c r="P135" s="525"/>
      <c r="Q135" s="525"/>
      <c r="R135" s="525"/>
      <c r="S135" s="526"/>
      <c r="T135" s="527"/>
      <c r="U135" s="527"/>
      <c r="V135" s="527"/>
      <c r="W135" s="527"/>
      <c r="X135" s="528"/>
      <c r="Y135" s="528"/>
      <c r="Z135" s="528"/>
      <c r="AA135" s="529"/>
    </row>
    <row r="136" spans="1:27" s="530" customFormat="1" ht="14.25" customHeight="1" x14ac:dyDescent="0.25">
      <c r="A136" s="780"/>
      <c r="B136" s="507"/>
      <c r="C136" s="507"/>
      <c r="D136" s="522"/>
      <c r="E136" s="523"/>
      <c r="F136" s="523"/>
      <c r="G136" s="524"/>
      <c r="H136" s="524"/>
      <c r="I136" s="524"/>
      <c r="J136" s="780"/>
      <c r="K136" s="780"/>
      <c r="L136" s="780"/>
      <c r="M136" s="525"/>
      <c r="N136" s="525"/>
      <c r="O136" s="525"/>
      <c r="P136" s="525"/>
      <c r="Q136" s="525"/>
      <c r="R136" s="525"/>
      <c r="S136" s="526"/>
      <c r="T136" s="527"/>
      <c r="U136" s="527"/>
      <c r="V136" s="527"/>
      <c r="W136" s="527"/>
      <c r="X136" s="528"/>
      <c r="Y136" s="528"/>
      <c r="Z136" s="528"/>
      <c r="AA136" s="529"/>
    </row>
    <row r="137" spans="1:27" s="530" customFormat="1" ht="14.25" customHeight="1" x14ac:dyDescent="0.25">
      <c r="A137" s="780"/>
      <c r="B137" s="507"/>
      <c r="C137" s="507"/>
      <c r="D137" s="522"/>
      <c r="E137" s="523"/>
      <c r="F137" s="523"/>
      <c r="G137" s="524"/>
      <c r="H137" s="524"/>
      <c r="I137" s="524"/>
      <c r="J137" s="780"/>
      <c r="K137" s="780"/>
      <c r="L137" s="780"/>
      <c r="M137" s="525"/>
      <c r="N137" s="525"/>
      <c r="O137" s="525"/>
      <c r="P137" s="525"/>
      <c r="Q137" s="525"/>
      <c r="R137" s="525"/>
      <c r="S137" s="526"/>
      <c r="T137" s="527"/>
      <c r="U137" s="527"/>
      <c r="V137" s="527"/>
      <c r="W137" s="527"/>
      <c r="X137" s="528"/>
      <c r="Y137" s="528"/>
      <c r="Z137" s="528"/>
      <c r="AA137" s="529"/>
    </row>
    <row r="138" spans="1:27" s="530" customFormat="1" ht="14.25" customHeight="1" x14ac:dyDescent="0.25">
      <c r="A138" s="780"/>
      <c r="B138" s="507"/>
      <c r="C138" s="507"/>
      <c r="D138" s="522"/>
      <c r="E138" s="523"/>
      <c r="F138" s="523"/>
      <c r="G138" s="524"/>
      <c r="H138" s="524"/>
      <c r="I138" s="524"/>
      <c r="J138" s="780"/>
      <c r="K138" s="780"/>
      <c r="L138" s="780"/>
      <c r="M138" s="525"/>
      <c r="N138" s="525"/>
      <c r="O138" s="525"/>
      <c r="P138" s="525"/>
      <c r="Q138" s="525"/>
      <c r="R138" s="525"/>
      <c r="S138" s="526"/>
      <c r="T138" s="527"/>
      <c r="U138" s="527"/>
      <c r="V138" s="527"/>
      <c r="W138" s="527"/>
      <c r="X138" s="528"/>
      <c r="Y138" s="528"/>
      <c r="Z138" s="528"/>
      <c r="AA138" s="529"/>
    </row>
    <row r="139" spans="1:27" s="530" customFormat="1" ht="14.25" customHeight="1" x14ac:dyDescent="0.25">
      <c r="A139" s="780"/>
      <c r="B139" s="507"/>
      <c r="C139" s="507"/>
      <c r="D139" s="522"/>
      <c r="E139" s="523"/>
      <c r="F139" s="523"/>
      <c r="G139" s="524"/>
      <c r="H139" s="524"/>
      <c r="I139" s="524"/>
      <c r="J139" s="780"/>
      <c r="K139" s="780"/>
      <c r="L139" s="780"/>
      <c r="M139" s="525"/>
      <c r="N139" s="525"/>
      <c r="O139" s="525"/>
      <c r="P139" s="525"/>
      <c r="Q139" s="525"/>
      <c r="R139" s="525"/>
      <c r="S139" s="526"/>
      <c r="T139" s="527"/>
      <c r="U139" s="527"/>
      <c r="V139" s="527"/>
      <c r="W139" s="527"/>
      <c r="X139" s="528"/>
      <c r="Y139" s="528"/>
      <c r="Z139" s="528"/>
      <c r="AA139" s="529"/>
    </row>
    <row r="140" spans="1:27" s="530" customFormat="1" ht="14.25" customHeight="1" x14ac:dyDescent="0.25">
      <c r="A140" s="780"/>
      <c r="B140" s="507"/>
      <c r="C140" s="507"/>
      <c r="D140" s="522"/>
      <c r="E140" s="523"/>
      <c r="F140" s="523"/>
      <c r="G140" s="524"/>
      <c r="H140" s="524"/>
      <c r="I140" s="524"/>
      <c r="J140" s="780"/>
      <c r="K140" s="780"/>
      <c r="L140" s="780"/>
      <c r="M140" s="525"/>
      <c r="N140" s="525"/>
      <c r="O140" s="525"/>
      <c r="P140" s="525"/>
      <c r="Q140" s="525"/>
      <c r="R140" s="525"/>
      <c r="S140" s="526"/>
      <c r="T140" s="527"/>
      <c r="U140" s="527"/>
      <c r="V140" s="527"/>
      <c r="W140" s="527"/>
      <c r="X140" s="528"/>
      <c r="Y140" s="528"/>
      <c r="Z140" s="528"/>
      <c r="AA140" s="529"/>
    </row>
    <row r="141" spans="1:27" s="530" customFormat="1" ht="14.25" customHeight="1" x14ac:dyDescent="0.25">
      <c r="A141" s="780"/>
      <c r="B141" s="507"/>
      <c r="C141" s="507"/>
      <c r="D141" s="522"/>
      <c r="E141" s="523"/>
      <c r="F141" s="523"/>
      <c r="G141" s="524"/>
      <c r="H141" s="524"/>
      <c r="I141" s="524"/>
      <c r="J141" s="780"/>
      <c r="K141" s="780"/>
      <c r="L141" s="780"/>
      <c r="M141" s="525"/>
      <c r="N141" s="525"/>
      <c r="O141" s="525"/>
      <c r="P141" s="525"/>
      <c r="Q141" s="525"/>
      <c r="R141" s="525"/>
      <c r="S141" s="526"/>
      <c r="T141" s="527"/>
      <c r="U141" s="527"/>
      <c r="V141" s="527"/>
      <c r="W141" s="527"/>
      <c r="X141" s="528"/>
      <c r="Y141" s="528"/>
      <c r="Z141" s="528"/>
      <c r="AA141" s="529"/>
    </row>
    <row r="142" spans="1:27" s="530" customFormat="1" ht="14.25" customHeight="1" x14ac:dyDescent="0.25">
      <c r="A142" s="780"/>
      <c r="B142" s="507"/>
      <c r="C142" s="507"/>
      <c r="D142" s="522"/>
      <c r="E142" s="523"/>
      <c r="F142" s="523"/>
      <c r="G142" s="524"/>
      <c r="H142" s="524"/>
      <c r="I142" s="524"/>
      <c r="J142" s="780"/>
      <c r="K142" s="780"/>
      <c r="L142" s="780"/>
      <c r="M142" s="525"/>
      <c r="N142" s="525"/>
      <c r="O142" s="525"/>
      <c r="P142" s="525"/>
      <c r="Q142" s="525"/>
      <c r="R142" s="525"/>
      <c r="S142" s="526"/>
      <c r="T142" s="527"/>
      <c r="U142" s="527"/>
      <c r="V142" s="527"/>
      <c r="W142" s="527"/>
      <c r="X142" s="528"/>
      <c r="Y142" s="528"/>
      <c r="Z142" s="528"/>
      <c r="AA142" s="529"/>
    </row>
    <row r="143" spans="1:27" s="530" customFormat="1" ht="14.25" customHeight="1" x14ac:dyDescent="0.25">
      <c r="A143" s="780"/>
      <c r="B143" s="507"/>
      <c r="C143" s="507"/>
      <c r="D143" s="522"/>
      <c r="E143" s="523"/>
      <c r="F143" s="523"/>
      <c r="G143" s="524"/>
      <c r="H143" s="524"/>
      <c r="I143" s="524"/>
      <c r="J143" s="780"/>
      <c r="K143" s="780"/>
      <c r="L143" s="780"/>
      <c r="M143" s="525"/>
      <c r="N143" s="525"/>
      <c r="O143" s="525"/>
      <c r="P143" s="525"/>
      <c r="Q143" s="525"/>
      <c r="R143" s="525"/>
      <c r="S143" s="526"/>
      <c r="T143" s="527"/>
      <c r="U143" s="527"/>
      <c r="V143" s="527"/>
      <c r="W143" s="527"/>
      <c r="X143" s="528"/>
      <c r="Y143" s="528"/>
      <c r="Z143" s="528"/>
      <c r="AA143" s="529"/>
    </row>
    <row r="144" spans="1:27" s="530" customFormat="1" ht="14.25" customHeight="1" x14ac:dyDescent="0.25">
      <c r="A144" s="780"/>
      <c r="B144" s="507"/>
      <c r="C144" s="507"/>
      <c r="D144" s="522"/>
      <c r="E144" s="523"/>
      <c r="F144" s="523"/>
      <c r="G144" s="524"/>
      <c r="H144" s="524"/>
      <c r="I144" s="524"/>
      <c r="J144" s="780"/>
      <c r="K144" s="780"/>
      <c r="L144" s="780"/>
      <c r="M144" s="525"/>
      <c r="N144" s="525"/>
      <c r="O144" s="525"/>
      <c r="P144" s="525"/>
      <c r="Q144" s="525"/>
      <c r="R144" s="525"/>
      <c r="S144" s="526"/>
      <c r="T144" s="527"/>
      <c r="U144" s="527"/>
      <c r="V144" s="527"/>
      <c r="W144" s="527"/>
      <c r="X144" s="528"/>
      <c r="Y144" s="528"/>
      <c r="Z144" s="528"/>
      <c r="AA144" s="529"/>
    </row>
    <row r="145" spans="1:27" s="530" customFormat="1" ht="14.25" customHeight="1" x14ac:dyDescent="0.25">
      <c r="A145" s="780"/>
      <c r="B145" s="507"/>
      <c r="C145" s="507"/>
      <c r="D145" s="522"/>
      <c r="E145" s="523"/>
      <c r="F145" s="523"/>
      <c r="G145" s="524"/>
      <c r="H145" s="524"/>
      <c r="I145" s="524"/>
      <c r="J145" s="780"/>
      <c r="K145" s="780"/>
      <c r="L145" s="780"/>
      <c r="M145" s="525"/>
      <c r="N145" s="525"/>
      <c r="O145" s="525"/>
      <c r="P145" s="525"/>
      <c r="Q145" s="525"/>
      <c r="R145" s="525"/>
      <c r="S145" s="526"/>
      <c r="T145" s="527"/>
      <c r="U145" s="527"/>
      <c r="V145" s="527"/>
      <c r="W145" s="527"/>
      <c r="X145" s="528"/>
      <c r="Y145" s="528"/>
      <c r="Z145" s="528"/>
      <c r="AA145" s="529"/>
    </row>
    <row r="146" spans="1:27" s="530" customFormat="1" ht="14.25" customHeight="1" x14ac:dyDescent="0.25">
      <c r="A146" s="780"/>
      <c r="B146" s="507"/>
      <c r="C146" s="507"/>
      <c r="D146" s="522"/>
      <c r="E146" s="523"/>
      <c r="F146" s="523"/>
      <c r="G146" s="524"/>
      <c r="H146" s="524"/>
      <c r="I146" s="524"/>
      <c r="J146" s="780"/>
      <c r="K146" s="780"/>
      <c r="L146" s="780"/>
      <c r="M146" s="525"/>
      <c r="N146" s="525"/>
      <c r="O146" s="525"/>
      <c r="P146" s="525"/>
      <c r="Q146" s="525"/>
      <c r="R146" s="525"/>
      <c r="S146" s="526"/>
      <c r="T146" s="527"/>
      <c r="U146" s="527"/>
      <c r="V146" s="527"/>
      <c r="W146" s="527"/>
      <c r="X146" s="528"/>
      <c r="Y146" s="528"/>
      <c r="Z146" s="528"/>
      <c r="AA146" s="529"/>
    </row>
    <row r="147" spans="1:27" s="530" customFormat="1" ht="14.25" customHeight="1" x14ac:dyDescent="0.25">
      <c r="A147" s="780"/>
      <c r="B147" s="507"/>
      <c r="C147" s="507"/>
      <c r="D147" s="522"/>
      <c r="E147" s="523"/>
      <c r="F147" s="523"/>
      <c r="G147" s="524"/>
      <c r="H147" s="524"/>
      <c r="I147" s="524"/>
      <c r="J147" s="780"/>
      <c r="K147" s="780"/>
      <c r="L147" s="780"/>
      <c r="M147" s="525"/>
      <c r="N147" s="525"/>
      <c r="O147" s="525"/>
      <c r="P147" s="525"/>
      <c r="Q147" s="525"/>
      <c r="R147" s="525"/>
      <c r="S147" s="526"/>
      <c r="T147" s="527"/>
      <c r="U147" s="527"/>
      <c r="V147" s="527"/>
      <c r="W147" s="527"/>
      <c r="X147" s="528"/>
      <c r="Y147" s="528"/>
      <c r="Z147" s="528"/>
      <c r="AA147" s="529"/>
    </row>
    <row r="148" spans="1:27" s="530" customFormat="1" ht="14.25" customHeight="1" x14ac:dyDescent="0.25">
      <c r="A148" s="780"/>
      <c r="B148" s="507"/>
      <c r="C148" s="507"/>
      <c r="D148" s="522"/>
      <c r="E148" s="523"/>
      <c r="F148" s="523"/>
      <c r="G148" s="524"/>
      <c r="H148" s="524"/>
      <c r="I148" s="524"/>
      <c r="J148" s="780"/>
      <c r="K148" s="780"/>
      <c r="L148" s="780"/>
      <c r="M148" s="525"/>
      <c r="N148" s="525"/>
      <c r="O148" s="525"/>
      <c r="P148" s="525"/>
      <c r="Q148" s="525"/>
      <c r="R148" s="525"/>
      <c r="S148" s="526"/>
      <c r="T148" s="527"/>
      <c r="U148" s="527"/>
      <c r="V148" s="527"/>
      <c r="W148" s="527"/>
      <c r="X148" s="528"/>
      <c r="Y148" s="528"/>
      <c r="Z148" s="528"/>
      <c r="AA148" s="529"/>
    </row>
    <row r="149" spans="1:27" s="530" customFormat="1" ht="14.25" customHeight="1" x14ac:dyDescent="0.25">
      <c r="A149" s="780"/>
      <c r="B149" s="507"/>
      <c r="C149" s="507"/>
      <c r="D149" s="522"/>
      <c r="E149" s="523"/>
      <c r="F149" s="523"/>
      <c r="G149" s="524"/>
      <c r="H149" s="524"/>
      <c r="I149" s="524"/>
      <c r="J149" s="780"/>
      <c r="K149" s="780"/>
      <c r="L149" s="780"/>
      <c r="M149" s="525"/>
      <c r="N149" s="525"/>
      <c r="O149" s="525"/>
      <c r="P149" s="525"/>
      <c r="Q149" s="525"/>
      <c r="R149" s="525"/>
      <c r="S149" s="526"/>
      <c r="T149" s="527"/>
      <c r="U149" s="527"/>
      <c r="V149" s="527"/>
      <c r="W149" s="527"/>
      <c r="X149" s="528"/>
      <c r="Y149" s="528"/>
      <c r="Z149" s="528"/>
      <c r="AA149" s="529"/>
    </row>
    <row r="150" spans="1:27" s="530" customFormat="1" ht="14.25" customHeight="1" x14ac:dyDescent="0.25">
      <c r="A150" s="780"/>
      <c r="B150" s="507"/>
      <c r="C150" s="507"/>
      <c r="D150" s="522"/>
      <c r="E150" s="523"/>
      <c r="F150" s="523"/>
      <c r="G150" s="524"/>
      <c r="H150" s="524"/>
      <c r="I150" s="524"/>
      <c r="J150" s="780"/>
      <c r="K150" s="780"/>
      <c r="L150" s="780"/>
      <c r="M150" s="525"/>
      <c r="N150" s="525"/>
      <c r="O150" s="525"/>
      <c r="P150" s="525"/>
      <c r="Q150" s="525"/>
      <c r="R150" s="525"/>
      <c r="S150" s="526"/>
      <c r="T150" s="527"/>
      <c r="U150" s="527"/>
      <c r="V150" s="527"/>
      <c r="W150" s="527"/>
      <c r="X150" s="528"/>
      <c r="Y150" s="528"/>
      <c r="Z150" s="528"/>
      <c r="AA150" s="529"/>
    </row>
    <row r="151" spans="1:27" s="530" customFormat="1" ht="14.25" customHeight="1" x14ac:dyDescent="0.25">
      <c r="A151" s="780"/>
      <c r="B151" s="507"/>
      <c r="C151" s="507"/>
      <c r="D151" s="522"/>
      <c r="E151" s="523"/>
      <c r="F151" s="523"/>
      <c r="G151" s="524"/>
      <c r="H151" s="524"/>
      <c r="I151" s="524"/>
      <c r="J151" s="780"/>
      <c r="K151" s="780"/>
      <c r="L151" s="780"/>
      <c r="M151" s="525"/>
      <c r="N151" s="525"/>
      <c r="O151" s="525"/>
      <c r="P151" s="525"/>
      <c r="Q151" s="525"/>
      <c r="R151" s="525"/>
      <c r="S151" s="526"/>
      <c r="T151" s="527"/>
      <c r="U151" s="527"/>
      <c r="V151" s="527"/>
      <c r="W151" s="527"/>
      <c r="X151" s="528"/>
      <c r="Y151" s="528"/>
      <c r="Z151" s="528"/>
      <c r="AA151" s="529"/>
    </row>
    <row r="152" spans="1:27" s="530" customFormat="1" ht="14.25" customHeight="1" x14ac:dyDescent="0.25">
      <c r="A152" s="780"/>
      <c r="B152" s="507"/>
      <c r="C152" s="507"/>
      <c r="D152" s="522"/>
      <c r="E152" s="523"/>
      <c r="F152" s="523"/>
      <c r="G152" s="524"/>
      <c r="H152" s="524"/>
      <c r="I152" s="524"/>
      <c r="J152" s="780"/>
      <c r="K152" s="780"/>
      <c r="L152" s="780"/>
      <c r="M152" s="525"/>
      <c r="N152" s="525"/>
      <c r="O152" s="525"/>
      <c r="P152" s="525"/>
      <c r="Q152" s="525"/>
      <c r="R152" s="525"/>
      <c r="S152" s="526"/>
      <c r="T152" s="527"/>
      <c r="U152" s="527"/>
      <c r="V152" s="527"/>
      <c r="W152" s="527"/>
      <c r="X152" s="528"/>
      <c r="Y152" s="528"/>
      <c r="Z152" s="528"/>
      <c r="AA152" s="529"/>
    </row>
    <row r="153" spans="1:27" s="530" customFormat="1" ht="14.25" customHeight="1" x14ac:dyDescent="0.25">
      <c r="A153" s="780"/>
      <c r="B153" s="507"/>
      <c r="C153" s="507"/>
      <c r="D153" s="522"/>
      <c r="E153" s="523"/>
      <c r="F153" s="523"/>
      <c r="G153" s="524"/>
      <c r="H153" s="524"/>
      <c r="I153" s="524"/>
      <c r="J153" s="780"/>
      <c r="K153" s="780"/>
      <c r="L153" s="780"/>
      <c r="M153" s="525"/>
      <c r="N153" s="525"/>
      <c r="O153" s="525"/>
      <c r="P153" s="525"/>
      <c r="Q153" s="525"/>
      <c r="R153" s="525"/>
      <c r="S153" s="526"/>
      <c r="T153" s="527"/>
      <c r="U153" s="527"/>
      <c r="V153" s="527"/>
      <c r="W153" s="527"/>
      <c r="X153" s="528"/>
      <c r="Y153" s="528"/>
      <c r="Z153" s="528"/>
      <c r="AA153" s="529"/>
    </row>
    <row r="154" spans="1:27" s="530" customFormat="1" ht="14.25" customHeight="1" x14ac:dyDescent="0.25">
      <c r="A154" s="780"/>
      <c r="B154" s="507"/>
      <c r="C154" s="507"/>
      <c r="D154" s="522"/>
      <c r="E154" s="523"/>
      <c r="F154" s="523"/>
      <c r="G154" s="524"/>
      <c r="H154" s="524"/>
      <c r="I154" s="524"/>
      <c r="J154" s="780"/>
      <c r="K154" s="780"/>
      <c r="L154" s="780"/>
      <c r="M154" s="525"/>
      <c r="N154" s="525"/>
      <c r="O154" s="525"/>
      <c r="P154" s="525"/>
      <c r="Q154" s="525"/>
      <c r="R154" s="525"/>
      <c r="S154" s="526"/>
      <c r="T154" s="527"/>
      <c r="U154" s="527"/>
      <c r="V154" s="527"/>
      <c r="W154" s="527"/>
      <c r="X154" s="528"/>
      <c r="Y154" s="528"/>
      <c r="Z154" s="528"/>
      <c r="AA154" s="529"/>
    </row>
    <row r="155" spans="1:27" s="530" customFormat="1" ht="14.25" customHeight="1" x14ac:dyDescent="0.25">
      <c r="A155" s="780"/>
      <c r="B155" s="507"/>
      <c r="C155" s="507"/>
      <c r="D155" s="522"/>
      <c r="E155" s="523"/>
      <c r="F155" s="523"/>
      <c r="G155" s="524"/>
      <c r="H155" s="524"/>
      <c r="I155" s="524"/>
      <c r="J155" s="780"/>
      <c r="K155" s="780"/>
      <c r="L155" s="780"/>
      <c r="M155" s="525"/>
      <c r="N155" s="525"/>
      <c r="O155" s="525"/>
      <c r="P155" s="525"/>
      <c r="Q155" s="525"/>
      <c r="R155" s="525"/>
      <c r="S155" s="526"/>
      <c r="T155" s="527"/>
      <c r="U155" s="527"/>
      <c r="V155" s="527"/>
      <c r="W155" s="527"/>
      <c r="X155" s="528"/>
      <c r="Y155" s="528"/>
      <c r="Z155" s="528"/>
      <c r="AA155" s="529"/>
    </row>
    <row r="156" spans="1:27" s="530" customFormat="1" ht="14.25" customHeight="1" x14ac:dyDescent="0.25">
      <c r="A156" s="780"/>
      <c r="B156" s="507"/>
      <c r="C156" s="507"/>
      <c r="D156" s="522"/>
      <c r="E156" s="523"/>
      <c r="F156" s="523"/>
      <c r="G156" s="524"/>
      <c r="H156" s="524"/>
      <c r="I156" s="524"/>
      <c r="J156" s="780"/>
      <c r="K156" s="780"/>
      <c r="L156" s="780"/>
      <c r="M156" s="525"/>
      <c r="N156" s="525"/>
      <c r="O156" s="525"/>
      <c r="P156" s="525"/>
      <c r="Q156" s="525"/>
      <c r="R156" s="525"/>
      <c r="S156" s="526"/>
      <c r="T156" s="527"/>
      <c r="U156" s="527"/>
      <c r="V156" s="527"/>
      <c r="W156" s="527"/>
      <c r="X156" s="528"/>
      <c r="Y156" s="528"/>
      <c r="Z156" s="528"/>
      <c r="AA156" s="529"/>
    </row>
    <row r="157" spans="1:27" s="530" customFormat="1" ht="14.25" customHeight="1" x14ac:dyDescent="0.25">
      <c r="A157" s="780"/>
      <c r="B157" s="507"/>
      <c r="C157" s="507"/>
      <c r="D157" s="522"/>
      <c r="E157" s="523"/>
      <c r="F157" s="523"/>
      <c r="G157" s="524"/>
      <c r="H157" s="524"/>
      <c r="I157" s="524"/>
      <c r="J157" s="780"/>
      <c r="K157" s="780"/>
      <c r="L157" s="780"/>
      <c r="M157" s="525"/>
      <c r="N157" s="525"/>
      <c r="O157" s="525"/>
      <c r="P157" s="525"/>
      <c r="Q157" s="525"/>
      <c r="R157" s="525"/>
      <c r="S157" s="526"/>
      <c r="T157" s="527"/>
      <c r="U157" s="527"/>
      <c r="V157" s="527"/>
      <c r="W157" s="527"/>
      <c r="X157" s="528"/>
      <c r="Y157" s="528"/>
      <c r="Z157" s="528"/>
      <c r="AA157" s="529"/>
    </row>
    <row r="158" spans="1:27" s="530" customFormat="1" ht="14.25" customHeight="1" x14ac:dyDescent="0.25">
      <c r="A158" s="780"/>
      <c r="B158" s="507"/>
      <c r="C158" s="507"/>
      <c r="D158" s="522"/>
      <c r="E158" s="523"/>
      <c r="F158" s="523"/>
      <c r="G158" s="524"/>
      <c r="H158" s="524"/>
      <c r="I158" s="524"/>
      <c r="J158" s="780"/>
      <c r="K158" s="780"/>
      <c r="L158" s="780"/>
      <c r="M158" s="525"/>
      <c r="N158" s="525"/>
      <c r="O158" s="525"/>
      <c r="P158" s="525"/>
      <c r="Q158" s="525"/>
      <c r="R158" s="525"/>
      <c r="S158" s="526"/>
      <c r="T158" s="527"/>
      <c r="U158" s="527"/>
      <c r="V158" s="527"/>
      <c r="W158" s="527"/>
      <c r="X158" s="528"/>
      <c r="Y158" s="528"/>
      <c r="Z158" s="528"/>
      <c r="AA158" s="529"/>
    </row>
    <row r="159" spans="1:27" s="530" customFormat="1" ht="14.25" customHeight="1" x14ac:dyDescent="0.25">
      <c r="A159" s="780"/>
      <c r="B159" s="507"/>
      <c r="C159" s="507"/>
      <c r="D159" s="522"/>
      <c r="E159" s="523"/>
      <c r="F159" s="523"/>
      <c r="G159" s="524"/>
      <c r="H159" s="524"/>
      <c r="I159" s="524"/>
      <c r="J159" s="780"/>
      <c r="K159" s="780"/>
      <c r="L159" s="780"/>
      <c r="M159" s="525"/>
      <c r="N159" s="525"/>
      <c r="O159" s="525"/>
      <c r="P159" s="525"/>
      <c r="Q159" s="525"/>
      <c r="R159" s="525"/>
      <c r="S159" s="526"/>
      <c r="T159" s="527"/>
      <c r="U159" s="527"/>
      <c r="V159" s="527"/>
      <c r="W159" s="527"/>
      <c r="X159" s="528"/>
      <c r="Y159" s="528"/>
      <c r="Z159" s="528"/>
      <c r="AA159" s="529"/>
    </row>
    <row r="160" spans="1:27" s="530" customFormat="1" ht="14.25" customHeight="1" x14ac:dyDescent="0.25">
      <c r="A160" s="780"/>
      <c r="B160" s="507"/>
      <c r="C160" s="507"/>
      <c r="D160" s="522"/>
      <c r="E160" s="523"/>
      <c r="F160" s="523"/>
      <c r="G160" s="524"/>
      <c r="H160" s="524"/>
      <c r="I160" s="524"/>
      <c r="J160" s="780"/>
      <c r="K160" s="780"/>
      <c r="L160" s="780"/>
      <c r="M160" s="525"/>
      <c r="N160" s="525"/>
      <c r="O160" s="525"/>
      <c r="P160" s="525"/>
      <c r="Q160" s="525"/>
      <c r="R160" s="525"/>
      <c r="S160" s="526"/>
      <c r="T160" s="527"/>
      <c r="U160" s="527"/>
      <c r="V160" s="527"/>
      <c r="W160" s="527"/>
      <c r="X160" s="528"/>
      <c r="Y160" s="528"/>
      <c r="Z160" s="528"/>
      <c r="AA160" s="529"/>
    </row>
    <row r="161" spans="1:27" s="530" customFormat="1" ht="14.25" customHeight="1" x14ac:dyDescent="0.25">
      <c r="A161" s="780"/>
      <c r="B161" s="507"/>
      <c r="C161" s="507"/>
      <c r="D161" s="522"/>
      <c r="E161" s="523"/>
      <c r="F161" s="523"/>
      <c r="G161" s="524"/>
      <c r="H161" s="524"/>
      <c r="I161" s="524"/>
      <c r="J161" s="780"/>
      <c r="K161" s="780"/>
      <c r="L161" s="780"/>
      <c r="M161" s="525"/>
      <c r="N161" s="525"/>
      <c r="O161" s="525"/>
      <c r="P161" s="525"/>
      <c r="Q161" s="525"/>
      <c r="R161" s="525"/>
      <c r="S161" s="526"/>
      <c r="T161" s="527"/>
      <c r="U161" s="527"/>
      <c r="V161" s="527"/>
      <c r="W161" s="527"/>
      <c r="X161" s="528"/>
      <c r="Y161" s="528"/>
      <c r="Z161" s="528"/>
      <c r="AA161" s="529"/>
    </row>
    <row r="162" spans="1:27" s="530" customFormat="1" ht="14.25" customHeight="1" x14ac:dyDescent="0.25">
      <c r="A162" s="780"/>
      <c r="B162" s="507"/>
      <c r="C162" s="507"/>
      <c r="D162" s="522"/>
      <c r="E162" s="523"/>
      <c r="F162" s="523"/>
      <c r="G162" s="524"/>
      <c r="H162" s="524"/>
      <c r="I162" s="524"/>
      <c r="J162" s="780"/>
      <c r="K162" s="780"/>
      <c r="L162" s="780"/>
      <c r="M162" s="525"/>
      <c r="N162" s="525"/>
      <c r="O162" s="525"/>
      <c r="P162" s="525"/>
      <c r="Q162" s="525"/>
      <c r="R162" s="525"/>
      <c r="S162" s="526"/>
      <c r="T162" s="527"/>
      <c r="U162" s="527"/>
      <c r="V162" s="527"/>
      <c r="W162" s="527"/>
      <c r="X162" s="528"/>
      <c r="Y162" s="528"/>
      <c r="Z162" s="528"/>
      <c r="AA162" s="529"/>
    </row>
    <row r="163" spans="1:27" s="530" customFormat="1" ht="14.25" customHeight="1" x14ac:dyDescent="0.25">
      <c r="A163" s="780"/>
      <c r="B163" s="507"/>
      <c r="C163" s="507"/>
      <c r="D163" s="522"/>
      <c r="E163" s="523"/>
      <c r="F163" s="523"/>
      <c r="G163" s="524"/>
      <c r="H163" s="524"/>
      <c r="I163" s="524"/>
      <c r="J163" s="780"/>
      <c r="K163" s="780"/>
      <c r="L163" s="780"/>
      <c r="M163" s="525"/>
      <c r="N163" s="525"/>
      <c r="O163" s="525"/>
      <c r="P163" s="525"/>
      <c r="Q163" s="525"/>
      <c r="R163" s="525"/>
      <c r="S163" s="526"/>
      <c r="T163" s="527"/>
      <c r="U163" s="527"/>
      <c r="V163" s="527"/>
      <c r="W163" s="527"/>
      <c r="X163" s="528"/>
      <c r="Y163" s="528"/>
      <c r="Z163" s="528"/>
      <c r="AA163" s="529"/>
    </row>
    <row r="164" spans="1:27" s="530" customFormat="1" ht="14.25" customHeight="1" x14ac:dyDescent="0.25">
      <c r="A164" s="780"/>
      <c r="B164" s="507"/>
      <c r="C164" s="507"/>
      <c r="D164" s="522"/>
      <c r="E164" s="523"/>
      <c r="F164" s="523"/>
      <c r="G164" s="524"/>
      <c r="H164" s="524"/>
      <c r="I164" s="524"/>
      <c r="J164" s="780"/>
      <c r="K164" s="780"/>
      <c r="L164" s="780"/>
      <c r="M164" s="525"/>
      <c r="N164" s="525"/>
      <c r="O164" s="525"/>
      <c r="P164" s="525"/>
      <c r="Q164" s="525"/>
      <c r="R164" s="525"/>
      <c r="S164" s="526"/>
      <c r="T164" s="527"/>
      <c r="U164" s="527"/>
      <c r="V164" s="527"/>
      <c r="W164" s="527"/>
      <c r="X164" s="528"/>
      <c r="Y164" s="528"/>
      <c r="Z164" s="528"/>
      <c r="AA164" s="529"/>
    </row>
    <row r="165" spans="1:27" s="530" customFormat="1" ht="14.25" customHeight="1" x14ac:dyDescent="0.25">
      <c r="A165" s="780"/>
      <c r="B165" s="507"/>
      <c r="C165" s="507"/>
      <c r="D165" s="522"/>
      <c r="E165" s="523"/>
      <c r="F165" s="523"/>
      <c r="G165" s="524"/>
      <c r="H165" s="524"/>
      <c r="I165" s="524"/>
      <c r="J165" s="780"/>
      <c r="K165" s="780"/>
      <c r="L165" s="780"/>
      <c r="M165" s="525"/>
      <c r="N165" s="525"/>
      <c r="O165" s="525"/>
      <c r="P165" s="525"/>
      <c r="Q165" s="525"/>
      <c r="R165" s="525"/>
      <c r="S165" s="526"/>
      <c r="T165" s="527"/>
      <c r="U165" s="527"/>
      <c r="V165" s="527"/>
      <c r="W165" s="527"/>
      <c r="X165" s="528"/>
      <c r="Y165" s="528"/>
      <c r="Z165" s="528"/>
      <c r="AA165" s="529"/>
    </row>
    <row r="166" spans="1:27" s="530" customFormat="1" ht="14.25" customHeight="1" x14ac:dyDescent="0.25">
      <c r="A166" s="780"/>
      <c r="B166" s="507"/>
      <c r="C166" s="507"/>
      <c r="D166" s="522"/>
      <c r="E166" s="523"/>
      <c r="F166" s="523"/>
      <c r="G166" s="524"/>
      <c r="H166" s="524"/>
      <c r="I166" s="524"/>
      <c r="J166" s="780"/>
      <c r="K166" s="780"/>
      <c r="L166" s="780"/>
      <c r="M166" s="525"/>
      <c r="N166" s="525"/>
      <c r="O166" s="525"/>
      <c r="P166" s="525"/>
      <c r="Q166" s="525"/>
      <c r="R166" s="525"/>
      <c r="S166" s="526"/>
      <c r="T166" s="527"/>
      <c r="U166" s="527"/>
      <c r="V166" s="527"/>
      <c r="W166" s="527"/>
      <c r="X166" s="528"/>
      <c r="Y166" s="528"/>
      <c r="Z166" s="528"/>
      <c r="AA166" s="529"/>
    </row>
    <row r="167" spans="1:27" s="530" customFormat="1" ht="14.25" customHeight="1" x14ac:dyDescent="0.25">
      <c r="A167" s="780"/>
      <c r="B167" s="507"/>
      <c r="C167" s="507"/>
      <c r="D167" s="522"/>
      <c r="E167" s="523"/>
      <c r="F167" s="523"/>
      <c r="G167" s="524"/>
      <c r="H167" s="524"/>
      <c r="I167" s="524"/>
      <c r="J167" s="780"/>
      <c r="K167" s="780"/>
      <c r="L167" s="780"/>
      <c r="M167" s="525"/>
      <c r="N167" s="525"/>
      <c r="O167" s="525"/>
      <c r="P167" s="525"/>
      <c r="Q167" s="525"/>
      <c r="R167" s="525"/>
      <c r="S167" s="526"/>
      <c r="T167" s="527"/>
      <c r="U167" s="527"/>
      <c r="V167" s="527"/>
      <c r="W167" s="527"/>
      <c r="X167" s="528"/>
      <c r="Y167" s="528"/>
      <c r="Z167" s="528"/>
      <c r="AA167" s="529"/>
    </row>
    <row r="168" spans="1:27" s="530" customFormat="1" ht="14.25" customHeight="1" x14ac:dyDescent="0.25">
      <c r="A168" s="780"/>
      <c r="B168" s="507"/>
      <c r="C168" s="507"/>
      <c r="D168" s="522"/>
      <c r="E168" s="523"/>
      <c r="F168" s="523"/>
      <c r="G168" s="524"/>
      <c r="H168" s="524"/>
      <c r="I168" s="524"/>
      <c r="J168" s="780"/>
      <c r="K168" s="780"/>
      <c r="L168" s="780"/>
      <c r="M168" s="525"/>
      <c r="N168" s="525"/>
      <c r="O168" s="525"/>
      <c r="P168" s="525"/>
      <c r="Q168" s="525"/>
      <c r="R168" s="525"/>
      <c r="S168" s="526"/>
      <c r="T168" s="527"/>
      <c r="U168" s="527"/>
      <c r="V168" s="527"/>
      <c r="W168" s="527"/>
      <c r="X168" s="528"/>
      <c r="Y168" s="528"/>
      <c r="Z168" s="528"/>
      <c r="AA168" s="529"/>
    </row>
    <row r="169" spans="1:27" s="530" customFormat="1" ht="14.25" customHeight="1" x14ac:dyDescent="0.25">
      <c r="A169" s="780"/>
      <c r="B169" s="507"/>
      <c r="C169" s="507"/>
      <c r="D169" s="522"/>
      <c r="E169" s="523"/>
      <c r="F169" s="523"/>
      <c r="G169" s="524"/>
      <c r="H169" s="524"/>
      <c r="I169" s="524"/>
      <c r="J169" s="780"/>
      <c r="K169" s="780"/>
      <c r="L169" s="780"/>
      <c r="M169" s="525"/>
      <c r="N169" s="525"/>
      <c r="O169" s="525"/>
      <c r="P169" s="525"/>
      <c r="Q169" s="525"/>
      <c r="R169" s="525"/>
      <c r="S169" s="526"/>
      <c r="T169" s="527"/>
      <c r="U169" s="527"/>
      <c r="V169" s="527"/>
      <c r="W169" s="527"/>
      <c r="X169" s="528"/>
      <c r="Y169" s="528"/>
      <c r="Z169" s="528"/>
      <c r="AA169" s="529"/>
    </row>
    <row r="170" spans="1:27" s="530" customFormat="1" ht="14.25" customHeight="1" x14ac:dyDescent="0.25">
      <c r="A170" s="780"/>
      <c r="B170" s="507"/>
      <c r="C170" s="507"/>
      <c r="D170" s="522"/>
      <c r="E170" s="523"/>
      <c r="F170" s="523"/>
      <c r="G170" s="524"/>
      <c r="H170" s="524"/>
      <c r="I170" s="524"/>
      <c r="J170" s="780"/>
      <c r="K170" s="780"/>
      <c r="L170" s="780"/>
      <c r="M170" s="525"/>
      <c r="N170" s="525"/>
      <c r="O170" s="525"/>
      <c r="P170" s="525"/>
      <c r="Q170" s="525"/>
      <c r="R170" s="525"/>
      <c r="S170" s="526"/>
      <c r="T170" s="527"/>
      <c r="U170" s="527"/>
      <c r="V170" s="527"/>
      <c r="W170" s="527"/>
      <c r="X170" s="528"/>
      <c r="Y170" s="528"/>
      <c r="Z170" s="528"/>
      <c r="AA170" s="529"/>
    </row>
    <row r="171" spans="1:27" s="530" customFormat="1" ht="14.25" customHeight="1" x14ac:dyDescent="0.25">
      <c r="A171" s="780"/>
      <c r="B171" s="507"/>
      <c r="C171" s="507"/>
      <c r="D171" s="522"/>
      <c r="E171" s="523"/>
      <c r="F171" s="523"/>
      <c r="G171" s="524"/>
      <c r="H171" s="524"/>
      <c r="I171" s="524"/>
      <c r="J171" s="780"/>
      <c r="K171" s="780"/>
      <c r="L171" s="780"/>
      <c r="M171" s="525"/>
      <c r="N171" s="525"/>
      <c r="O171" s="525"/>
      <c r="P171" s="525"/>
      <c r="Q171" s="525"/>
      <c r="R171" s="525"/>
      <c r="S171" s="526"/>
      <c r="T171" s="527"/>
      <c r="U171" s="527"/>
      <c r="V171" s="527"/>
      <c r="W171" s="527"/>
      <c r="X171" s="528"/>
      <c r="Y171" s="528"/>
      <c r="Z171" s="528"/>
      <c r="AA171" s="529"/>
    </row>
    <row r="172" spans="1:27" s="530" customFormat="1" ht="14.25" customHeight="1" x14ac:dyDescent="0.25">
      <c r="A172" s="780"/>
      <c r="B172" s="507"/>
      <c r="C172" s="507"/>
      <c r="D172" s="522"/>
      <c r="E172" s="523"/>
      <c r="F172" s="523"/>
      <c r="G172" s="524"/>
      <c r="H172" s="524"/>
      <c r="I172" s="524"/>
      <c r="J172" s="780"/>
      <c r="K172" s="780"/>
      <c r="L172" s="780"/>
      <c r="M172" s="525"/>
      <c r="N172" s="525"/>
      <c r="O172" s="525"/>
      <c r="P172" s="525"/>
      <c r="Q172" s="525"/>
      <c r="R172" s="525"/>
      <c r="S172" s="526"/>
      <c r="T172" s="527"/>
      <c r="U172" s="527"/>
      <c r="V172" s="527"/>
      <c r="W172" s="527"/>
      <c r="X172" s="528"/>
      <c r="Y172" s="528"/>
      <c r="Z172" s="528"/>
      <c r="AA172" s="529"/>
    </row>
    <row r="173" spans="1:27" s="530" customFormat="1" ht="14.25" customHeight="1" x14ac:dyDescent="0.25">
      <c r="A173" s="780"/>
      <c r="B173" s="507"/>
      <c r="C173" s="507"/>
      <c r="D173" s="522"/>
      <c r="E173" s="523"/>
      <c r="F173" s="523"/>
      <c r="G173" s="524"/>
      <c r="H173" s="524"/>
      <c r="I173" s="524"/>
      <c r="J173" s="780"/>
      <c r="K173" s="780"/>
      <c r="L173" s="780"/>
      <c r="M173" s="525"/>
      <c r="N173" s="525"/>
      <c r="O173" s="525"/>
      <c r="P173" s="525"/>
      <c r="Q173" s="525"/>
      <c r="R173" s="525"/>
      <c r="S173" s="526"/>
      <c r="T173" s="527"/>
      <c r="U173" s="527"/>
      <c r="V173" s="527"/>
      <c r="W173" s="527"/>
      <c r="X173" s="528"/>
      <c r="Y173" s="528"/>
      <c r="Z173" s="528"/>
      <c r="AA173" s="529"/>
    </row>
    <row r="174" spans="1:27" s="530" customFormat="1" ht="14.25" customHeight="1" x14ac:dyDescent="0.25">
      <c r="A174" s="780"/>
      <c r="B174" s="507"/>
      <c r="C174" s="507"/>
      <c r="D174" s="522"/>
      <c r="E174" s="523"/>
      <c r="F174" s="523"/>
      <c r="G174" s="524"/>
      <c r="H174" s="524"/>
      <c r="I174" s="524"/>
      <c r="J174" s="780"/>
      <c r="K174" s="780"/>
      <c r="L174" s="780"/>
      <c r="M174" s="525"/>
      <c r="N174" s="525"/>
      <c r="O174" s="525"/>
      <c r="P174" s="525"/>
      <c r="Q174" s="525"/>
      <c r="R174" s="525"/>
      <c r="S174" s="526"/>
      <c r="T174" s="527"/>
      <c r="U174" s="527"/>
      <c r="V174" s="527"/>
      <c r="W174" s="527"/>
      <c r="X174" s="528"/>
      <c r="Y174" s="528"/>
      <c r="Z174" s="528"/>
      <c r="AA174" s="529"/>
    </row>
    <row r="175" spans="1:27" s="530" customFormat="1" ht="14.25" customHeight="1" x14ac:dyDescent="0.25">
      <c r="A175" s="780"/>
      <c r="B175" s="507"/>
      <c r="C175" s="507"/>
      <c r="D175" s="522"/>
      <c r="E175" s="523"/>
      <c r="F175" s="523"/>
      <c r="G175" s="524"/>
      <c r="H175" s="524"/>
      <c r="I175" s="524"/>
      <c r="J175" s="780"/>
      <c r="K175" s="780"/>
      <c r="L175" s="780"/>
      <c r="M175" s="525"/>
      <c r="N175" s="525"/>
      <c r="O175" s="525"/>
      <c r="P175" s="525"/>
      <c r="Q175" s="525"/>
      <c r="R175" s="525"/>
      <c r="S175" s="526"/>
      <c r="T175" s="527"/>
      <c r="U175" s="527"/>
      <c r="V175" s="527"/>
      <c r="W175" s="527"/>
      <c r="X175" s="528"/>
      <c r="Y175" s="528"/>
      <c r="Z175" s="528"/>
      <c r="AA175" s="529"/>
    </row>
    <row r="176" spans="1:27" s="530" customFormat="1" ht="14.25" customHeight="1" x14ac:dyDescent="0.25">
      <c r="A176" s="780"/>
      <c r="B176" s="507"/>
      <c r="C176" s="507"/>
      <c r="D176" s="522"/>
      <c r="E176" s="523"/>
      <c r="F176" s="523"/>
      <c r="G176" s="524"/>
      <c r="H176" s="524"/>
      <c r="I176" s="524"/>
      <c r="J176" s="780"/>
      <c r="K176" s="780"/>
      <c r="L176" s="780"/>
      <c r="M176" s="525"/>
      <c r="N176" s="525"/>
      <c r="O176" s="525"/>
      <c r="P176" s="525"/>
      <c r="Q176" s="525"/>
      <c r="R176" s="525"/>
      <c r="S176" s="526"/>
      <c r="T176" s="527"/>
      <c r="U176" s="527"/>
      <c r="V176" s="527"/>
      <c r="W176" s="527"/>
      <c r="X176" s="528"/>
      <c r="Y176" s="528"/>
      <c r="Z176" s="528"/>
      <c r="AA176" s="529"/>
    </row>
    <row r="177" spans="1:27" s="530" customFormat="1" ht="14.25" customHeight="1" x14ac:dyDescent="0.25">
      <c r="A177" s="780"/>
      <c r="B177" s="507"/>
      <c r="C177" s="507"/>
      <c r="D177" s="522"/>
      <c r="E177" s="523"/>
      <c r="F177" s="523"/>
      <c r="G177" s="524"/>
      <c r="H177" s="524"/>
      <c r="I177" s="524"/>
      <c r="J177" s="780"/>
      <c r="K177" s="780"/>
      <c r="L177" s="780"/>
      <c r="M177" s="525"/>
      <c r="N177" s="525"/>
      <c r="O177" s="525"/>
      <c r="P177" s="525"/>
      <c r="Q177" s="525"/>
      <c r="R177" s="525"/>
      <c r="S177" s="526"/>
      <c r="T177" s="527"/>
      <c r="U177" s="527"/>
      <c r="V177" s="527"/>
      <c r="W177" s="527"/>
      <c r="X177" s="528"/>
      <c r="Y177" s="528"/>
      <c r="Z177" s="528"/>
      <c r="AA177" s="529"/>
    </row>
    <row r="178" spans="1:27" s="530" customFormat="1" ht="14.25" customHeight="1" x14ac:dyDescent="0.25">
      <c r="A178" s="780"/>
      <c r="B178" s="507"/>
      <c r="C178" s="507"/>
      <c r="D178" s="522"/>
      <c r="E178" s="523"/>
      <c r="F178" s="523"/>
      <c r="G178" s="524"/>
      <c r="H178" s="524"/>
      <c r="I178" s="524"/>
      <c r="J178" s="780"/>
      <c r="K178" s="780"/>
      <c r="L178" s="780"/>
      <c r="M178" s="525"/>
      <c r="N178" s="525"/>
      <c r="O178" s="525"/>
      <c r="P178" s="525"/>
      <c r="Q178" s="525"/>
      <c r="R178" s="525"/>
      <c r="S178" s="526"/>
      <c r="T178" s="527"/>
      <c r="U178" s="527"/>
      <c r="V178" s="527"/>
      <c r="W178" s="527"/>
      <c r="X178" s="528"/>
      <c r="Y178" s="528"/>
      <c r="Z178" s="528"/>
      <c r="AA178" s="529"/>
    </row>
    <row r="179" spans="1:27" s="530" customFormat="1" ht="14.25" customHeight="1" x14ac:dyDescent="0.25">
      <c r="A179" s="780"/>
      <c r="B179" s="507"/>
      <c r="C179" s="507"/>
      <c r="D179" s="522"/>
      <c r="E179" s="523"/>
      <c r="F179" s="523"/>
      <c r="G179" s="524"/>
      <c r="H179" s="524"/>
      <c r="I179" s="524"/>
      <c r="J179" s="780"/>
      <c r="K179" s="780"/>
      <c r="L179" s="780"/>
      <c r="M179" s="525"/>
      <c r="N179" s="525"/>
      <c r="O179" s="525"/>
      <c r="P179" s="525"/>
      <c r="Q179" s="525"/>
      <c r="R179" s="525"/>
      <c r="S179" s="526"/>
      <c r="T179" s="527"/>
      <c r="U179" s="527"/>
      <c r="V179" s="527"/>
      <c r="W179" s="527"/>
      <c r="X179" s="528"/>
      <c r="Y179" s="528"/>
      <c r="Z179" s="528"/>
      <c r="AA179" s="529"/>
    </row>
    <row r="180" spans="1:27" s="530" customFormat="1" ht="14.25" customHeight="1" x14ac:dyDescent="0.25">
      <c r="A180" s="780"/>
      <c r="B180" s="507"/>
      <c r="C180" s="507"/>
      <c r="D180" s="522"/>
      <c r="E180" s="523"/>
      <c r="F180" s="523"/>
      <c r="G180" s="524"/>
      <c r="H180" s="524"/>
      <c r="I180" s="524"/>
      <c r="J180" s="780"/>
      <c r="K180" s="780"/>
      <c r="L180" s="780"/>
      <c r="M180" s="525"/>
      <c r="N180" s="525"/>
      <c r="O180" s="525"/>
      <c r="P180" s="525"/>
      <c r="Q180" s="525"/>
      <c r="R180" s="525"/>
      <c r="S180" s="526"/>
      <c r="T180" s="527"/>
      <c r="U180" s="527"/>
      <c r="V180" s="527"/>
      <c r="W180" s="527"/>
      <c r="X180" s="528"/>
      <c r="Y180" s="528"/>
      <c r="Z180" s="528"/>
      <c r="AA180" s="529"/>
    </row>
    <row r="181" spans="1:27" s="530" customFormat="1" ht="14.25" customHeight="1" x14ac:dyDescent="0.25">
      <c r="A181" s="780"/>
      <c r="B181" s="507"/>
      <c r="C181" s="507"/>
      <c r="D181" s="522"/>
      <c r="E181" s="523"/>
      <c r="F181" s="523"/>
      <c r="G181" s="524"/>
      <c r="H181" s="524"/>
      <c r="I181" s="524"/>
      <c r="J181" s="780"/>
      <c r="K181" s="780"/>
      <c r="L181" s="780"/>
      <c r="M181" s="525"/>
      <c r="N181" s="525"/>
      <c r="O181" s="525"/>
      <c r="P181" s="525"/>
      <c r="Q181" s="525"/>
      <c r="R181" s="525"/>
      <c r="S181" s="526"/>
      <c r="T181" s="527"/>
      <c r="U181" s="527"/>
      <c r="V181" s="527"/>
      <c r="W181" s="527"/>
      <c r="X181" s="528"/>
      <c r="Y181" s="528"/>
      <c r="Z181" s="528"/>
      <c r="AA181" s="529"/>
    </row>
    <row r="182" spans="1:27" s="530" customFormat="1" ht="14.25" customHeight="1" x14ac:dyDescent="0.25">
      <c r="A182" s="780"/>
      <c r="B182" s="507"/>
      <c r="C182" s="507"/>
      <c r="D182" s="522"/>
      <c r="E182" s="523"/>
      <c r="F182" s="523"/>
      <c r="G182" s="524"/>
      <c r="H182" s="524"/>
      <c r="I182" s="524"/>
      <c r="J182" s="780"/>
      <c r="K182" s="780"/>
      <c r="L182" s="780"/>
      <c r="M182" s="525"/>
      <c r="N182" s="525"/>
      <c r="O182" s="525"/>
      <c r="P182" s="525"/>
      <c r="Q182" s="525"/>
      <c r="R182" s="525"/>
      <c r="S182" s="526"/>
      <c r="T182" s="527"/>
      <c r="U182" s="527"/>
      <c r="V182" s="527"/>
      <c r="W182" s="527"/>
      <c r="X182" s="528"/>
      <c r="Y182" s="528"/>
      <c r="Z182" s="528"/>
      <c r="AA182" s="529"/>
    </row>
    <row r="183" spans="1:27" s="530" customFormat="1" ht="14.25" customHeight="1" x14ac:dyDescent="0.25">
      <c r="A183" s="780"/>
      <c r="B183" s="507"/>
      <c r="C183" s="507"/>
      <c r="D183" s="522"/>
      <c r="E183" s="523"/>
      <c r="F183" s="523"/>
      <c r="G183" s="524"/>
      <c r="H183" s="524"/>
      <c r="I183" s="524"/>
      <c r="J183" s="780"/>
      <c r="K183" s="780"/>
      <c r="L183" s="780"/>
      <c r="M183" s="525"/>
      <c r="N183" s="525"/>
      <c r="O183" s="525"/>
      <c r="P183" s="525"/>
      <c r="Q183" s="525"/>
      <c r="R183" s="525"/>
      <c r="S183" s="526"/>
      <c r="T183" s="527"/>
      <c r="U183" s="527"/>
      <c r="V183" s="527"/>
      <c r="W183" s="527"/>
      <c r="X183" s="528"/>
      <c r="Y183" s="528"/>
      <c r="Z183" s="528"/>
      <c r="AA183" s="529"/>
    </row>
    <row r="184" spans="1:27" s="530" customFormat="1" ht="14.25" customHeight="1" x14ac:dyDescent="0.25">
      <c r="A184" s="780"/>
      <c r="B184" s="507"/>
      <c r="C184" s="507"/>
      <c r="D184" s="522"/>
      <c r="E184" s="523"/>
      <c r="F184" s="523"/>
      <c r="G184" s="524"/>
      <c r="H184" s="524"/>
      <c r="I184" s="524"/>
      <c r="J184" s="780"/>
      <c r="K184" s="780"/>
      <c r="L184" s="780"/>
      <c r="M184" s="525"/>
      <c r="N184" s="525"/>
      <c r="O184" s="525"/>
      <c r="P184" s="525"/>
      <c r="Q184" s="525"/>
      <c r="R184" s="525"/>
      <c r="S184" s="526"/>
      <c r="T184" s="527"/>
      <c r="U184" s="527"/>
      <c r="V184" s="527"/>
      <c r="W184" s="527"/>
      <c r="X184" s="528"/>
      <c r="Y184" s="528"/>
      <c r="Z184" s="528"/>
      <c r="AA184" s="529"/>
    </row>
    <row r="185" spans="1:27" s="530" customFormat="1" ht="14.25" customHeight="1" x14ac:dyDescent="0.25">
      <c r="A185" s="780"/>
      <c r="B185" s="507"/>
      <c r="C185" s="507"/>
      <c r="D185" s="522"/>
      <c r="E185" s="523"/>
      <c r="F185" s="523"/>
      <c r="G185" s="524"/>
      <c r="H185" s="524"/>
      <c r="I185" s="524"/>
      <c r="J185" s="780"/>
      <c r="K185" s="780"/>
      <c r="L185" s="780"/>
      <c r="M185" s="525"/>
      <c r="N185" s="525"/>
      <c r="O185" s="525"/>
      <c r="P185" s="525"/>
      <c r="Q185" s="525"/>
      <c r="R185" s="525"/>
      <c r="S185" s="526"/>
      <c r="T185" s="527"/>
      <c r="U185" s="527"/>
      <c r="V185" s="527"/>
      <c r="W185" s="527"/>
      <c r="X185" s="528"/>
      <c r="Y185" s="528"/>
      <c r="Z185" s="528"/>
      <c r="AA185" s="529"/>
    </row>
    <row r="186" spans="1:27" s="530" customFormat="1" ht="14.25" customHeight="1" x14ac:dyDescent="0.25">
      <c r="A186" s="780"/>
      <c r="B186" s="507"/>
      <c r="C186" s="507"/>
      <c r="D186" s="522"/>
      <c r="E186" s="523"/>
      <c r="F186" s="523"/>
      <c r="G186" s="524"/>
      <c r="H186" s="524"/>
      <c r="I186" s="524"/>
      <c r="J186" s="780"/>
      <c r="K186" s="780"/>
      <c r="L186" s="780"/>
      <c r="M186" s="525"/>
      <c r="N186" s="525"/>
      <c r="O186" s="525"/>
      <c r="P186" s="525"/>
      <c r="Q186" s="525"/>
      <c r="R186" s="525"/>
      <c r="S186" s="526"/>
      <c r="T186" s="527"/>
      <c r="U186" s="527"/>
      <c r="V186" s="527"/>
      <c r="W186" s="527"/>
      <c r="X186" s="528"/>
      <c r="Y186" s="528"/>
      <c r="Z186" s="528"/>
      <c r="AA186" s="529"/>
    </row>
    <row r="187" spans="1:27" s="530" customFormat="1" ht="14.25" customHeight="1" x14ac:dyDescent="0.25">
      <c r="A187" s="780"/>
      <c r="B187" s="507"/>
      <c r="C187" s="507"/>
      <c r="D187" s="522"/>
      <c r="E187" s="523"/>
      <c r="F187" s="523"/>
      <c r="G187" s="524"/>
      <c r="H187" s="524"/>
      <c r="I187" s="524"/>
      <c r="J187" s="780"/>
      <c r="K187" s="780"/>
      <c r="L187" s="780"/>
      <c r="M187" s="525"/>
      <c r="N187" s="525"/>
      <c r="O187" s="525"/>
      <c r="P187" s="525"/>
      <c r="Q187" s="525"/>
      <c r="R187" s="525"/>
      <c r="S187" s="526"/>
      <c r="T187" s="527"/>
      <c r="U187" s="527"/>
      <c r="V187" s="527"/>
      <c r="W187" s="527"/>
      <c r="X187" s="528"/>
      <c r="Y187" s="528"/>
      <c r="Z187" s="528"/>
      <c r="AA187" s="529"/>
    </row>
    <row r="188" spans="1:27" s="530" customFormat="1" ht="14.25" customHeight="1" x14ac:dyDescent="0.25">
      <c r="A188" s="780"/>
      <c r="B188" s="507"/>
      <c r="C188" s="507"/>
      <c r="D188" s="522"/>
      <c r="E188" s="523"/>
      <c r="F188" s="523"/>
      <c r="G188" s="524"/>
      <c r="H188" s="524"/>
      <c r="I188" s="524"/>
      <c r="J188" s="780"/>
      <c r="K188" s="780"/>
      <c r="L188" s="780"/>
      <c r="M188" s="525"/>
      <c r="N188" s="525"/>
      <c r="O188" s="525"/>
      <c r="P188" s="525"/>
      <c r="Q188" s="525"/>
      <c r="R188" s="525"/>
      <c r="S188" s="526"/>
      <c r="T188" s="527"/>
      <c r="U188" s="527"/>
      <c r="V188" s="527"/>
      <c r="W188" s="527"/>
      <c r="X188" s="528"/>
      <c r="Y188" s="528"/>
      <c r="Z188" s="528"/>
      <c r="AA188" s="529"/>
    </row>
    <row r="189" spans="1:27" s="530" customFormat="1" ht="14.25" customHeight="1" x14ac:dyDescent="0.25">
      <c r="A189" s="780"/>
      <c r="B189" s="507"/>
      <c r="C189" s="507"/>
      <c r="D189" s="522"/>
      <c r="E189" s="523"/>
      <c r="F189" s="523"/>
      <c r="G189" s="524"/>
      <c r="H189" s="524"/>
      <c r="I189" s="524"/>
      <c r="J189" s="780"/>
      <c r="K189" s="780"/>
      <c r="L189" s="780"/>
      <c r="M189" s="525"/>
      <c r="N189" s="525"/>
      <c r="O189" s="525"/>
      <c r="P189" s="525"/>
      <c r="Q189" s="525"/>
      <c r="R189" s="525"/>
      <c r="S189" s="526"/>
      <c r="T189" s="527"/>
      <c r="U189" s="527"/>
      <c r="V189" s="527"/>
      <c r="W189" s="527"/>
      <c r="X189" s="528"/>
      <c r="Y189" s="528"/>
      <c r="Z189" s="528"/>
      <c r="AA189" s="529"/>
    </row>
    <row r="190" spans="1:27" s="530" customFormat="1" ht="14.25" customHeight="1" x14ac:dyDescent="0.25">
      <c r="A190" s="780"/>
      <c r="B190" s="507"/>
      <c r="C190" s="507"/>
      <c r="D190" s="522"/>
      <c r="E190" s="523"/>
      <c r="F190" s="523"/>
      <c r="G190" s="524"/>
      <c r="H190" s="524"/>
      <c r="I190" s="524"/>
      <c r="J190" s="780"/>
      <c r="K190" s="780"/>
      <c r="L190" s="780"/>
      <c r="M190" s="525"/>
      <c r="N190" s="525"/>
      <c r="O190" s="525"/>
      <c r="P190" s="525"/>
      <c r="Q190" s="525"/>
      <c r="R190" s="525"/>
      <c r="S190" s="526"/>
      <c r="T190" s="527"/>
      <c r="U190" s="527"/>
      <c r="V190" s="527"/>
      <c r="W190" s="527"/>
      <c r="X190" s="528"/>
      <c r="Y190" s="528"/>
      <c r="Z190" s="528"/>
      <c r="AA190" s="529"/>
    </row>
    <row r="191" spans="1:27" s="530" customFormat="1" ht="14.25" customHeight="1" x14ac:dyDescent="0.25">
      <c r="A191" s="780"/>
      <c r="B191" s="507"/>
      <c r="C191" s="507"/>
      <c r="D191" s="522"/>
      <c r="E191" s="523"/>
      <c r="F191" s="523"/>
      <c r="G191" s="524"/>
      <c r="H191" s="524"/>
      <c r="I191" s="524"/>
      <c r="J191" s="780"/>
      <c r="K191" s="780"/>
      <c r="L191" s="780"/>
      <c r="M191" s="525"/>
      <c r="N191" s="525"/>
      <c r="O191" s="525"/>
      <c r="P191" s="525"/>
      <c r="Q191" s="525"/>
      <c r="R191" s="525"/>
      <c r="S191" s="526"/>
      <c r="T191" s="527"/>
      <c r="U191" s="527"/>
      <c r="V191" s="527"/>
      <c r="W191" s="527"/>
      <c r="X191" s="528"/>
      <c r="Y191" s="528"/>
      <c r="Z191" s="528"/>
      <c r="AA191" s="529"/>
    </row>
    <row r="192" spans="1:27" s="530" customFormat="1" ht="14.25" customHeight="1" x14ac:dyDescent="0.25">
      <c r="A192" s="780"/>
      <c r="B192" s="507"/>
      <c r="C192" s="507"/>
      <c r="D192" s="522"/>
      <c r="E192" s="523"/>
      <c r="F192" s="523"/>
      <c r="G192" s="524"/>
      <c r="H192" s="524"/>
      <c r="I192" s="524"/>
      <c r="J192" s="780"/>
      <c r="K192" s="780"/>
      <c r="L192" s="780"/>
      <c r="M192" s="525"/>
      <c r="N192" s="525"/>
      <c r="O192" s="525"/>
      <c r="P192" s="525"/>
      <c r="Q192" s="525"/>
      <c r="R192" s="525"/>
      <c r="S192" s="526"/>
      <c r="T192" s="527"/>
      <c r="U192" s="527"/>
      <c r="V192" s="527"/>
      <c r="W192" s="527"/>
      <c r="X192" s="528"/>
      <c r="Y192" s="528"/>
      <c r="Z192" s="528"/>
      <c r="AA192" s="529"/>
    </row>
    <row r="193" spans="1:27" s="530" customFormat="1" ht="14.25" customHeight="1" x14ac:dyDescent="0.25">
      <c r="A193" s="780"/>
      <c r="B193" s="507"/>
      <c r="C193" s="507"/>
      <c r="D193" s="522"/>
      <c r="E193" s="523"/>
      <c r="F193" s="523"/>
      <c r="G193" s="524"/>
      <c r="H193" s="524"/>
      <c r="I193" s="524"/>
      <c r="J193" s="780"/>
      <c r="K193" s="780"/>
      <c r="L193" s="780"/>
      <c r="M193" s="525"/>
      <c r="N193" s="525"/>
      <c r="O193" s="525"/>
      <c r="P193" s="525"/>
      <c r="Q193" s="525"/>
      <c r="R193" s="525"/>
      <c r="S193" s="526"/>
      <c r="T193" s="527"/>
      <c r="U193" s="527"/>
      <c r="V193" s="527"/>
      <c r="W193" s="527"/>
      <c r="X193" s="528"/>
      <c r="Y193" s="528"/>
      <c r="Z193" s="528"/>
      <c r="AA193" s="529"/>
    </row>
    <row r="194" spans="1:27" s="530" customFormat="1" ht="14.25" customHeight="1" x14ac:dyDescent="0.25">
      <c r="A194" s="780"/>
      <c r="B194" s="507"/>
      <c r="C194" s="507"/>
      <c r="D194" s="522"/>
      <c r="E194" s="523"/>
      <c r="F194" s="523"/>
      <c r="G194" s="524"/>
      <c r="H194" s="524"/>
      <c r="I194" s="524"/>
      <c r="J194" s="780"/>
      <c r="K194" s="780"/>
      <c r="L194" s="780"/>
      <c r="M194" s="525"/>
      <c r="N194" s="525"/>
      <c r="O194" s="525"/>
      <c r="P194" s="525"/>
      <c r="Q194" s="525"/>
      <c r="R194" s="525"/>
      <c r="S194" s="526"/>
      <c r="T194" s="527"/>
      <c r="U194" s="527"/>
      <c r="V194" s="527"/>
      <c r="W194" s="527"/>
      <c r="X194" s="528"/>
      <c r="Y194" s="528"/>
      <c r="Z194" s="528"/>
      <c r="AA194" s="529"/>
    </row>
    <row r="195" spans="1:27" s="530" customFormat="1" ht="14.25" customHeight="1" x14ac:dyDescent="0.25">
      <c r="A195" s="780"/>
      <c r="B195" s="507"/>
      <c r="C195" s="507"/>
      <c r="D195" s="522"/>
      <c r="E195" s="523"/>
      <c r="F195" s="523"/>
      <c r="G195" s="524"/>
      <c r="H195" s="524"/>
      <c r="I195" s="524"/>
      <c r="J195" s="780"/>
      <c r="K195" s="780"/>
      <c r="L195" s="780"/>
      <c r="M195" s="525"/>
      <c r="N195" s="525"/>
      <c r="O195" s="525"/>
      <c r="P195" s="525"/>
      <c r="Q195" s="525"/>
      <c r="R195" s="525"/>
      <c r="S195" s="526"/>
      <c r="T195" s="527"/>
      <c r="U195" s="527"/>
      <c r="V195" s="527"/>
      <c r="W195" s="527"/>
      <c r="X195" s="528"/>
      <c r="Y195" s="528"/>
      <c r="Z195" s="528"/>
      <c r="AA195" s="529"/>
    </row>
    <row r="196" spans="1:27" s="530" customFormat="1" ht="14.25" customHeight="1" x14ac:dyDescent="0.25">
      <c r="A196" s="780"/>
      <c r="B196" s="507"/>
      <c r="C196" s="507"/>
      <c r="D196" s="522"/>
      <c r="E196" s="523"/>
      <c r="F196" s="523"/>
      <c r="G196" s="524"/>
      <c r="H196" s="524"/>
      <c r="I196" s="524"/>
      <c r="J196" s="780"/>
      <c r="K196" s="780"/>
      <c r="L196" s="780"/>
      <c r="M196" s="525"/>
      <c r="N196" s="525"/>
      <c r="O196" s="525"/>
      <c r="P196" s="525"/>
      <c r="Q196" s="525"/>
      <c r="R196" s="525"/>
      <c r="S196" s="526"/>
      <c r="T196" s="527"/>
      <c r="U196" s="527"/>
      <c r="V196" s="527"/>
      <c r="W196" s="527"/>
      <c r="X196" s="528"/>
      <c r="Y196" s="528"/>
      <c r="Z196" s="528"/>
      <c r="AA196" s="529"/>
    </row>
    <row r="197" spans="1:27" s="530" customFormat="1" ht="14.25" customHeight="1" x14ac:dyDescent="0.25">
      <c r="A197" s="780"/>
      <c r="B197" s="507"/>
      <c r="C197" s="507"/>
      <c r="D197" s="522"/>
      <c r="E197" s="523"/>
      <c r="F197" s="523"/>
      <c r="G197" s="524"/>
      <c r="H197" s="524"/>
      <c r="I197" s="524"/>
      <c r="J197" s="780"/>
      <c r="K197" s="780"/>
      <c r="L197" s="780"/>
      <c r="M197" s="525"/>
      <c r="N197" s="525"/>
      <c r="O197" s="525"/>
      <c r="P197" s="525"/>
      <c r="Q197" s="525"/>
      <c r="R197" s="525"/>
      <c r="S197" s="526"/>
      <c r="T197" s="527"/>
      <c r="U197" s="527"/>
      <c r="V197" s="527"/>
      <c r="W197" s="527"/>
      <c r="X197" s="528"/>
      <c r="Y197" s="528"/>
      <c r="Z197" s="528"/>
      <c r="AA197" s="529"/>
    </row>
    <row r="198" spans="1:27" s="530" customFormat="1" ht="14.25" customHeight="1" x14ac:dyDescent="0.25">
      <c r="A198" s="780"/>
      <c r="B198" s="507"/>
      <c r="C198" s="507"/>
      <c r="D198" s="522"/>
      <c r="E198" s="523"/>
      <c r="F198" s="523"/>
      <c r="G198" s="524"/>
      <c r="H198" s="524"/>
      <c r="I198" s="524"/>
      <c r="J198" s="780"/>
      <c r="K198" s="780"/>
      <c r="L198" s="780"/>
      <c r="M198" s="525"/>
      <c r="N198" s="525"/>
      <c r="O198" s="525"/>
      <c r="P198" s="525"/>
      <c r="Q198" s="525"/>
      <c r="R198" s="525"/>
      <c r="S198" s="526"/>
      <c r="T198" s="527"/>
      <c r="U198" s="527"/>
      <c r="V198" s="527"/>
      <c r="W198" s="527"/>
      <c r="X198" s="528"/>
      <c r="Y198" s="528"/>
      <c r="Z198" s="528"/>
      <c r="AA198" s="529"/>
    </row>
    <row r="199" spans="1:27" s="530" customFormat="1" ht="14.25" customHeight="1" x14ac:dyDescent="0.25">
      <c r="A199" s="780"/>
      <c r="B199" s="507"/>
      <c r="C199" s="507"/>
      <c r="D199" s="522"/>
      <c r="E199" s="523"/>
      <c r="F199" s="523"/>
      <c r="G199" s="524"/>
      <c r="H199" s="524"/>
      <c r="I199" s="524"/>
      <c r="J199" s="780"/>
      <c r="K199" s="780"/>
      <c r="L199" s="780"/>
      <c r="M199" s="525"/>
      <c r="N199" s="525"/>
      <c r="O199" s="525"/>
      <c r="P199" s="525"/>
      <c r="Q199" s="525"/>
      <c r="R199" s="525"/>
      <c r="S199" s="526"/>
      <c r="T199" s="527"/>
      <c r="U199" s="527"/>
      <c r="V199" s="527"/>
      <c r="W199" s="527"/>
      <c r="X199" s="528"/>
      <c r="Y199" s="528"/>
      <c r="Z199" s="528"/>
      <c r="AA199" s="529"/>
    </row>
    <row r="200" spans="1:27" s="530" customFormat="1" ht="14.25" customHeight="1" x14ac:dyDescent="0.25">
      <c r="A200" s="780"/>
      <c r="B200" s="507"/>
      <c r="C200" s="507"/>
      <c r="D200" s="522"/>
      <c r="E200" s="523"/>
      <c r="F200" s="523"/>
      <c r="G200" s="524"/>
      <c r="H200" s="524"/>
      <c r="I200" s="524"/>
      <c r="J200" s="780"/>
      <c r="K200" s="780"/>
      <c r="L200" s="780"/>
      <c r="M200" s="525"/>
      <c r="N200" s="525"/>
      <c r="O200" s="525"/>
      <c r="P200" s="525"/>
      <c r="Q200" s="525"/>
      <c r="R200" s="525"/>
      <c r="S200" s="526"/>
      <c r="T200" s="527"/>
      <c r="U200" s="527"/>
      <c r="V200" s="527"/>
      <c r="W200" s="527"/>
      <c r="X200" s="528"/>
      <c r="Y200" s="528"/>
      <c r="Z200" s="528"/>
      <c r="AA200" s="529"/>
    </row>
    <row r="201" spans="1:27" s="530" customFormat="1" ht="14.25" customHeight="1" x14ac:dyDescent="0.25">
      <c r="A201" s="780"/>
      <c r="B201" s="507"/>
      <c r="C201" s="507"/>
      <c r="D201" s="522"/>
      <c r="E201" s="523"/>
      <c r="F201" s="523"/>
      <c r="G201" s="524"/>
      <c r="H201" s="524"/>
      <c r="I201" s="524"/>
      <c r="J201" s="780"/>
      <c r="K201" s="780"/>
      <c r="L201" s="780"/>
      <c r="M201" s="525"/>
      <c r="N201" s="525"/>
      <c r="O201" s="525"/>
      <c r="P201" s="525"/>
      <c r="Q201" s="525"/>
      <c r="R201" s="525"/>
      <c r="S201" s="526"/>
      <c r="T201" s="527"/>
      <c r="U201" s="527"/>
      <c r="V201" s="527"/>
      <c r="W201" s="527"/>
      <c r="X201" s="528"/>
      <c r="Y201" s="528"/>
      <c r="Z201" s="528"/>
      <c r="AA201" s="529"/>
    </row>
    <row r="202" spans="1:27" s="530" customFormat="1" ht="14.25" customHeight="1" x14ac:dyDescent="0.25">
      <c r="A202" s="780"/>
      <c r="B202" s="507"/>
      <c r="C202" s="507"/>
      <c r="D202" s="522"/>
      <c r="E202" s="523"/>
      <c r="F202" s="523"/>
      <c r="G202" s="524"/>
      <c r="H202" s="524"/>
      <c r="I202" s="524"/>
      <c r="J202" s="780"/>
      <c r="K202" s="780"/>
      <c r="L202" s="780"/>
      <c r="M202" s="525"/>
      <c r="N202" s="525"/>
      <c r="O202" s="525"/>
      <c r="P202" s="525"/>
      <c r="Q202" s="525"/>
      <c r="R202" s="525"/>
      <c r="S202" s="526"/>
      <c r="T202" s="527"/>
      <c r="U202" s="527"/>
      <c r="V202" s="527"/>
      <c r="W202" s="527"/>
      <c r="X202" s="528"/>
      <c r="Y202" s="528"/>
      <c r="Z202" s="528"/>
      <c r="AA202" s="529"/>
    </row>
    <row r="203" spans="1:27" s="530" customFormat="1" ht="14.25" customHeight="1" x14ac:dyDescent="0.25">
      <c r="A203" s="780"/>
      <c r="B203" s="507"/>
      <c r="C203" s="507"/>
      <c r="D203" s="522"/>
      <c r="E203" s="523"/>
      <c r="F203" s="523"/>
      <c r="G203" s="524"/>
      <c r="H203" s="524"/>
      <c r="I203" s="524"/>
      <c r="J203" s="780"/>
      <c r="K203" s="780"/>
      <c r="L203" s="780"/>
      <c r="M203" s="525"/>
      <c r="N203" s="525"/>
      <c r="O203" s="525"/>
      <c r="P203" s="525"/>
      <c r="Q203" s="525"/>
      <c r="R203" s="525"/>
      <c r="S203" s="526"/>
      <c r="T203" s="527"/>
      <c r="U203" s="527"/>
      <c r="V203" s="527"/>
      <c r="W203" s="527"/>
      <c r="X203" s="528"/>
      <c r="Y203" s="528"/>
      <c r="Z203" s="528"/>
      <c r="AA203" s="529"/>
    </row>
    <row r="204" spans="1:27" s="530" customFormat="1" ht="14.25" customHeight="1" x14ac:dyDescent="0.25">
      <c r="A204" s="780"/>
      <c r="B204" s="507"/>
      <c r="C204" s="507"/>
      <c r="D204" s="522"/>
      <c r="E204" s="523"/>
      <c r="F204" s="523"/>
      <c r="G204" s="524"/>
      <c r="H204" s="524"/>
      <c r="I204" s="524"/>
      <c r="J204" s="780"/>
      <c r="K204" s="780"/>
      <c r="L204" s="780"/>
      <c r="M204" s="525"/>
      <c r="N204" s="525"/>
      <c r="O204" s="525"/>
      <c r="P204" s="525"/>
      <c r="Q204" s="525"/>
      <c r="R204" s="525"/>
      <c r="S204" s="526"/>
      <c r="T204" s="527"/>
      <c r="U204" s="527"/>
      <c r="V204" s="527"/>
      <c r="W204" s="527"/>
      <c r="X204" s="528"/>
      <c r="Y204" s="528"/>
      <c r="Z204" s="528"/>
      <c r="AA204" s="529"/>
    </row>
    <row r="205" spans="1:27" s="530" customFormat="1" ht="14.25" customHeight="1" x14ac:dyDescent="0.25">
      <c r="A205" s="780"/>
      <c r="B205" s="507"/>
      <c r="C205" s="507"/>
      <c r="D205" s="522"/>
      <c r="E205" s="523"/>
      <c r="F205" s="523"/>
      <c r="G205" s="524"/>
      <c r="H205" s="524"/>
      <c r="I205" s="524"/>
      <c r="J205" s="780"/>
      <c r="K205" s="780"/>
      <c r="L205" s="780"/>
      <c r="M205" s="525"/>
      <c r="N205" s="525"/>
      <c r="O205" s="525"/>
      <c r="P205" s="525"/>
      <c r="Q205" s="525"/>
      <c r="R205" s="525"/>
      <c r="S205" s="526"/>
      <c r="T205" s="527"/>
      <c r="U205" s="527"/>
      <c r="V205" s="527"/>
      <c r="W205" s="527"/>
      <c r="X205" s="528"/>
      <c r="Y205" s="528"/>
      <c r="Z205" s="528"/>
      <c r="AA205" s="529"/>
    </row>
    <row r="206" spans="1:27" s="530" customFormat="1" ht="14.25" customHeight="1" x14ac:dyDescent="0.25">
      <c r="A206" s="780"/>
      <c r="B206" s="507"/>
      <c r="C206" s="507"/>
      <c r="D206" s="522"/>
      <c r="E206" s="523"/>
      <c r="F206" s="523"/>
      <c r="G206" s="524"/>
      <c r="H206" s="524"/>
      <c r="I206" s="524"/>
      <c r="J206" s="780"/>
      <c r="K206" s="780"/>
      <c r="L206" s="780"/>
      <c r="M206" s="525"/>
      <c r="N206" s="525"/>
      <c r="O206" s="525"/>
      <c r="P206" s="525"/>
      <c r="Q206" s="525"/>
      <c r="R206" s="525"/>
      <c r="S206" s="526"/>
      <c r="T206" s="527"/>
      <c r="U206" s="527"/>
      <c r="V206" s="527"/>
      <c r="W206" s="527"/>
      <c r="X206" s="528"/>
      <c r="Y206" s="528"/>
      <c r="Z206" s="528"/>
      <c r="AA206" s="529"/>
    </row>
    <row r="207" spans="1:27" s="530" customFormat="1" ht="14.25" customHeight="1" x14ac:dyDescent="0.25">
      <c r="A207" s="780"/>
      <c r="B207" s="507"/>
      <c r="C207" s="507"/>
      <c r="D207" s="522"/>
      <c r="E207" s="523"/>
      <c r="F207" s="523"/>
      <c r="G207" s="524"/>
      <c r="H207" s="524"/>
      <c r="I207" s="524"/>
      <c r="J207" s="780"/>
      <c r="K207" s="780"/>
      <c r="L207" s="780"/>
      <c r="M207" s="525"/>
      <c r="N207" s="525"/>
      <c r="O207" s="525"/>
      <c r="P207" s="525"/>
      <c r="Q207" s="525"/>
      <c r="R207" s="525"/>
      <c r="S207" s="526"/>
      <c r="T207" s="527"/>
      <c r="U207" s="527"/>
      <c r="V207" s="527"/>
      <c r="W207" s="527"/>
      <c r="X207" s="528"/>
      <c r="Y207" s="528"/>
      <c r="Z207" s="528"/>
      <c r="AA207" s="529"/>
    </row>
    <row r="208" spans="1:27" s="530" customFormat="1" ht="14.25" customHeight="1" x14ac:dyDescent="0.25">
      <c r="A208" s="780"/>
      <c r="B208" s="507"/>
      <c r="C208" s="507"/>
      <c r="D208" s="522"/>
      <c r="E208" s="523"/>
      <c r="F208" s="523"/>
      <c r="G208" s="524"/>
      <c r="H208" s="524"/>
      <c r="I208" s="524"/>
      <c r="J208" s="780"/>
      <c r="K208" s="780"/>
      <c r="L208" s="780"/>
      <c r="M208" s="525"/>
      <c r="N208" s="525"/>
      <c r="O208" s="525"/>
      <c r="P208" s="525"/>
      <c r="Q208" s="525"/>
      <c r="R208" s="525"/>
      <c r="S208" s="526"/>
      <c r="T208" s="527"/>
      <c r="U208" s="527"/>
      <c r="V208" s="527"/>
      <c r="W208" s="527"/>
      <c r="X208" s="528"/>
      <c r="Y208" s="528"/>
      <c r="Z208" s="528"/>
      <c r="AA208" s="529"/>
    </row>
    <row r="209" spans="1:27" s="530" customFormat="1" ht="14.25" customHeight="1" x14ac:dyDescent="0.25">
      <c r="A209" s="780"/>
      <c r="B209" s="507"/>
      <c r="C209" s="507"/>
      <c r="D209" s="522"/>
      <c r="E209" s="523"/>
      <c r="F209" s="523"/>
      <c r="G209" s="524"/>
      <c r="H209" s="524"/>
      <c r="I209" s="524"/>
      <c r="J209" s="780"/>
      <c r="K209" s="780"/>
      <c r="L209" s="780"/>
      <c r="M209" s="525"/>
      <c r="N209" s="525"/>
      <c r="O209" s="525"/>
      <c r="P209" s="525"/>
      <c r="Q209" s="525"/>
      <c r="R209" s="525"/>
      <c r="S209" s="526"/>
      <c r="T209" s="527"/>
      <c r="U209" s="527"/>
      <c r="V209" s="527"/>
      <c r="W209" s="527"/>
      <c r="X209" s="528"/>
      <c r="Y209" s="528"/>
      <c r="Z209" s="528"/>
      <c r="AA209" s="529"/>
    </row>
    <row r="210" spans="1:27" s="530" customFormat="1" ht="14.25" customHeight="1" x14ac:dyDescent="0.25">
      <c r="A210" s="780"/>
      <c r="B210" s="507"/>
      <c r="C210" s="507"/>
      <c r="D210" s="522"/>
      <c r="E210" s="523"/>
      <c r="F210" s="523"/>
      <c r="G210" s="524"/>
      <c r="H210" s="524"/>
      <c r="I210" s="524"/>
      <c r="J210" s="780"/>
      <c r="K210" s="780"/>
      <c r="L210" s="780"/>
      <c r="M210" s="525"/>
      <c r="N210" s="525"/>
      <c r="O210" s="525"/>
      <c r="P210" s="525"/>
      <c r="Q210" s="525"/>
      <c r="R210" s="525"/>
      <c r="S210" s="526"/>
      <c r="T210" s="527"/>
      <c r="U210" s="527"/>
      <c r="V210" s="527"/>
      <c r="W210" s="527"/>
      <c r="X210" s="528"/>
      <c r="Y210" s="528"/>
      <c r="Z210" s="528"/>
      <c r="AA210" s="529"/>
    </row>
    <row r="211" spans="1:27" s="530" customFormat="1" ht="14.25" customHeight="1" x14ac:dyDescent="0.25">
      <c r="A211" s="780"/>
      <c r="B211" s="507"/>
      <c r="C211" s="507"/>
      <c r="D211" s="522"/>
      <c r="E211" s="523"/>
      <c r="F211" s="523"/>
      <c r="G211" s="524"/>
      <c r="H211" s="524"/>
      <c r="I211" s="524"/>
      <c r="J211" s="780"/>
      <c r="K211" s="780"/>
      <c r="L211" s="780"/>
      <c r="M211" s="525"/>
      <c r="N211" s="525"/>
      <c r="O211" s="525"/>
      <c r="P211" s="525"/>
      <c r="Q211" s="525"/>
      <c r="R211" s="525"/>
      <c r="S211" s="526"/>
      <c r="T211" s="527"/>
      <c r="U211" s="527"/>
      <c r="V211" s="527"/>
      <c r="W211" s="527"/>
      <c r="X211" s="528"/>
      <c r="Y211" s="528"/>
      <c r="Z211" s="528"/>
      <c r="AA211" s="529"/>
    </row>
    <row r="212" spans="1:27" s="530" customFormat="1" ht="14.25" customHeight="1" x14ac:dyDescent="0.25">
      <c r="A212" s="780"/>
      <c r="B212" s="507"/>
      <c r="C212" s="507"/>
      <c r="D212" s="522"/>
      <c r="E212" s="523"/>
      <c r="F212" s="523"/>
      <c r="G212" s="524"/>
      <c r="H212" s="524"/>
      <c r="I212" s="524"/>
      <c r="J212" s="780"/>
      <c r="K212" s="780"/>
      <c r="L212" s="780"/>
      <c r="M212" s="525"/>
      <c r="N212" s="525"/>
      <c r="O212" s="525"/>
      <c r="P212" s="525"/>
      <c r="Q212" s="525"/>
      <c r="R212" s="525"/>
      <c r="S212" s="526"/>
      <c r="T212" s="527"/>
      <c r="U212" s="527"/>
      <c r="V212" s="527"/>
      <c r="W212" s="527"/>
      <c r="X212" s="528"/>
      <c r="Y212" s="528"/>
      <c r="Z212" s="528"/>
      <c r="AA212" s="529"/>
    </row>
    <row r="213" spans="1:27" s="530" customFormat="1" ht="14.25" customHeight="1" x14ac:dyDescent="0.25">
      <c r="A213" s="780"/>
      <c r="B213" s="507"/>
      <c r="C213" s="507"/>
      <c r="D213" s="522"/>
      <c r="E213" s="523"/>
      <c r="F213" s="523"/>
      <c r="G213" s="524"/>
      <c r="H213" s="524"/>
      <c r="I213" s="524"/>
      <c r="J213" s="780"/>
      <c r="K213" s="780"/>
      <c r="L213" s="780"/>
      <c r="M213" s="525"/>
      <c r="N213" s="525"/>
      <c r="O213" s="525"/>
      <c r="P213" s="525"/>
      <c r="Q213" s="525"/>
      <c r="R213" s="525"/>
      <c r="S213" s="526"/>
      <c r="T213" s="527"/>
      <c r="U213" s="527"/>
      <c r="V213" s="527"/>
      <c r="W213" s="527"/>
      <c r="X213" s="528"/>
      <c r="Y213" s="528"/>
      <c r="Z213" s="528"/>
      <c r="AA213" s="529"/>
    </row>
    <row r="214" spans="1:27" s="530" customFormat="1" ht="14.25" customHeight="1" x14ac:dyDescent="0.25">
      <c r="A214" s="780"/>
      <c r="B214" s="507"/>
      <c r="C214" s="507"/>
      <c r="D214" s="522"/>
      <c r="E214" s="523"/>
      <c r="F214" s="523"/>
      <c r="G214" s="524"/>
      <c r="H214" s="524"/>
      <c r="I214" s="524"/>
      <c r="J214" s="780"/>
      <c r="K214" s="780"/>
      <c r="L214" s="780"/>
      <c r="M214" s="525"/>
      <c r="N214" s="525"/>
      <c r="O214" s="525"/>
      <c r="P214" s="525"/>
      <c r="Q214" s="525"/>
      <c r="R214" s="525"/>
      <c r="S214" s="526"/>
      <c r="T214" s="527"/>
      <c r="U214" s="527"/>
      <c r="V214" s="527"/>
      <c r="W214" s="527"/>
      <c r="X214" s="528"/>
      <c r="Y214" s="528"/>
      <c r="Z214" s="528"/>
      <c r="AA214" s="529"/>
    </row>
    <row r="215" spans="1:27" s="530" customFormat="1" ht="14.25" customHeight="1" x14ac:dyDescent="0.25">
      <c r="A215" s="780"/>
      <c r="B215" s="507"/>
      <c r="C215" s="507"/>
      <c r="D215" s="522"/>
      <c r="E215" s="523"/>
      <c r="F215" s="523"/>
      <c r="G215" s="524"/>
      <c r="H215" s="524"/>
      <c r="I215" s="524"/>
      <c r="J215" s="780"/>
      <c r="K215" s="780"/>
      <c r="L215" s="780"/>
      <c r="M215" s="525"/>
      <c r="N215" s="525"/>
      <c r="O215" s="525"/>
      <c r="P215" s="525"/>
      <c r="Q215" s="525"/>
      <c r="R215" s="525"/>
      <c r="S215" s="526"/>
      <c r="T215" s="527"/>
      <c r="U215" s="527"/>
      <c r="V215" s="527"/>
      <c r="W215" s="527"/>
      <c r="X215" s="528"/>
      <c r="Y215" s="528"/>
      <c r="Z215" s="528"/>
      <c r="AA215" s="529"/>
    </row>
    <row r="216" spans="1:27" s="530" customFormat="1" ht="14.25" customHeight="1" x14ac:dyDescent="0.25">
      <c r="A216" s="780"/>
      <c r="B216" s="507"/>
      <c r="C216" s="507"/>
      <c r="D216" s="522"/>
      <c r="E216" s="523"/>
      <c r="F216" s="523"/>
      <c r="G216" s="524"/>
      <c r="H216" s="524"/>
      <c r="I216" s="524"/>
      <c r="J216" s="780"/>
      <c r="K216" s="780"/>
      <c r="L216" s="780"/>
      <c r="M216" s="525"/>
      <c r="N216" s="525"/>
      <c r="O216" s="525"/>
      <c r="P216" s="525"/>
      <c r="Q216" s="525"/>
      <c r="R216" s="525"/>
      <c r="S216" s="526"/>
      <c r="T216" s="527"/>
      <c r="U216" s="527"/>
      <c r="V216" s="527"/>
      <c r="W216" s="527"/>
      <c r="X216" s="528"/>
      <c r="Y216" s="528"/>
      <c r="Z216" s="528"/>
      <c r="AA216" s="529"/>
    </row>
    <row r="217" spans="1:27" s="530" customFormat="1" ht="14.25" customHeight="1" x14ac:dyDescent="0.25">
      <c r="A217" s="780"/>
      <c r="B217" s="507"/>
      <c r="C217" s="507"/>
      <c r="D217" s="522"/>
      <c r="E217" s="523"/>
      <c r="F217" s="523"/>
      <c r="G217" s="524"/>
      <c r="H217" s="524"/>
      <c r="I217" s="524"/>
      <c r="J217" s="780"/>
      <c r="K217" s="780"/>
      <c r="L217" s="780"/>
      <c r="M217" s="525"/>
      <c r="N217" s="525"/>
      <c r="O217" s="525"/>
      <c r="P217" s="525"/>
      <c r="Q217" s="525"/>
      <c r="R217" s="525"/>
      <c r="S217" s="526"/>
      <c r="T217" s="527"/>
      <c r="U217" s="527"/>
      <c r="V217" s="527"/>
      <c r="W217" s="527"/>
      <c r="X217" s="528"/>
      <c r="Y217" s="528"/>
      <c r="Z217" s="528"/>
      <c r="AA217" s="529"/>
    </row>
    <row r="218" spans="1:27" s="530" customFormat="1" ht="14.25" customHeight="1" x14ac:dyDescent="0.25">
      <c r="A218" s="780"/>
      <c r="B218" s="507"/>
      <c r="C218" s="507"/>
      <c r="D218" s="522"/>
      <c r="E218" s="523"/>
      <c r="F218" s="523"/>
      <c r="G218" s="524"/>
      <c r="H218" s="524"/>
      <c r="I218" s="524"/>
      <c r="J218" s="780"/>
      <c r="K218" s="780"/>
      <c r="L218" s="780"/>
      <c r="M218" s="525"/>
      <c r="N218" s="525"/>
      <c r="O218" s="525"/>
      <c r="P218" s="525"/>
      <c r="Q218" s="525"/>
      <c r="R218" s="525"/>
      <c r="S218" s="526"/>
      <c r="T218" s="527"/>
      <c r="U218" s="527"/>
      <c r="V218" s="527"/>
      <c r="W218" s="527"/>
      <c r="X218" s="528"/>
      <c r="Y218" s="528"/>
      <c r="Z218" s="528"/>
      <c r="AA218" s="529"/>
    </row>
    <row r="219" spans="1:27" s="530" customFormat="1" ht="14.25" customHeight="1" x14ac:dyDescent="0.25">
      <c r="A219" s="780"/>
      <c r="B219" s="507"/>
      <c r="C219" s="507"/>
      <c r="D219" s="522"/>
      <c r="E219" s="523"/>
      <c r="F219" s="523"/>
      <c r="G219" s="524"/>
      <c r="H219" s="524"/>
      <c r="I219" s="524"/>
      <c r="J219" s="780"/>
      <c r="K219" s="780"/>
      <c r="L219" s="780"/>
      <c r="M219" s="525"/>
      <c r="N219" s="525"/>
      <c r="O219" s="525"/>
      <c r="P219" s="525"/>
      <c r="Q219" s="525"/>
      <c r="R219" s="525"/>
      <c r="S219" s="526"/>
      <c r="T219" s="527"/>
      <c r="U219" s="527"/>
      <c r="V219" s="527"/>
      <c r="W219" s="527"/>
      <c r="X219" s="528"/>
      <c r="Y219" s="528"/>
      <c r="Z219" s="528"/>
      <c r="AA219" s="529"/>
    </row>
    <row r="220" spans="1:27" s="530" customFormat="1" ht="14.25" customHeight="1" x14ac:dyDescent="0.25">
      <c r="A220" s="780"/>
      <c r="B220" s="507"/>
      <c r="C220" s="507"/>
      <c r="D220" s="522"/>
      <c r="E220" s="523"/>
      <c r="F220" s="523"/>
      <c r="G220" s="524"/>
      <c r="H220" s="524"/>
      <c r="I220" s="524"/>
      <c r="J220" s="780"/>
      <c r="K220" s="780"/>
      <c r="L220" s="780"/>
      <c r="M220" s="525"/>
      <c r="N220" s="525"/>
      <c r="O220" s="525"/>
      <c r="P220" s="525"/>
      <c r="Q220" s="525"/>
      <c r="R220" s="525"/>
      <c r="S220" s="526"/>
      <c r="T220" s="527"/>
      <c r="U220" s="527"/>
      <c r="V220" s="527"/>
      <c r="W220" s="527"/>
      <c r="X220" s="528"/>
      <c r="Y220" s="528"/>
      <c r="Z220" s="528"/>
      <c r="AA220" s="529"/>
    </row>
    <row r="221" spans="1:27" s="530" customFormat="1" ht="14.25" customHeight="1" x14ac:dyDescent="0.25">
      <c r="A221" s="780"/>
      <c r="B221" s="507"/>
      <c r="C221" s="507"/>
      <c r="D221" s="522"/>
      <c r="E221" s="523"/>
      <c r="F221" s="523"/>
      <c r="G221" s="524"/>
      <c r="H221" s="524"/>
      <c r="I221" s="524"/>
      <c r="J221" s="780"/>
      <c r="K221" s="780"/>
      <c r="L221" s="780"/>
      <c r="M221" s="525"/>
      <c r="N221" s="525"/>
      <c r="O221" s="525"/>
      <c r="P221" s="525"/>
      <c r="Q221" s="525"/>
      <c r="R221" s="525"/>
      <c r="S221" s="526"/>
      <c r="T221" s="527"/>
      <c r="U221" s="527"/>
      <c r="V221" s="527"/>
      <c r="W221" s="527"/>
      <c r="X221" s="528"/>
      <c r="Y221" s="528"/>
      <c r="Z221" s="528"/>
      <c r="AA221" s="529"/>
    </row>
    <row r="222" spans="1:27" s="530" customFormat="1" ht="14.25" customHeight="1" x14ac:dyDescent="0.25">
      <c r="A222" s="780"/>
      <c r="B222" s="507"/>
      <c r="C222" s="507"/>
      <c r="D222" s="522"/>
      <c r="E222" s="523"/>
      <c r="F222" s="523"/>
      <c r="G222" s="524"/>
      <c r="H222" s="524"/>
      <c r="I222" s="524"/>
      <c r="J222" s="780"/>
      <c r="K222" s="780"/>
      <c r="L222" s="780"/>
      <c r="M222" s="525"/>
      <c r="N222" s="525"/>
      <c r="O222" s="525"/>
      <c r="P222" s="525"/>
      <c r="Q222" s="525"/>
      <c r="R222" s="525"/>
      <c r="S222" s="526"/>
      <c r="T222" s="527"/>
      <c r="U222" s="527"/>
      <c r="V222" s="527"/>
      <c r="W222" s="527"/>
      <c r="X222" s="528"/>
      <c r="Y222" s="528"/>
      <c r="Z222" s="528"/>
      <c r="AA222" s="529"/>
    </row>
    <row r="223" spans="1:27" s="530" customFormat="1" ht="14.25" customHeight="1" x14ac:dyDescent="0.25">
      <c r="A223" s="780"/>
      <c r="B223" s="507"/>
      <c r="C223" s="507"/>
      <c r="D223" s="522"/>
      <c r="E223" s="523"/>
      <c r="F223" s="523"/>
      <c r="G223" s="524"/>
      <c r="H223" s="524"/>
      <c r="I223" s="524"/>
      <c r="J223" s="780"/>
      <c r="K223" s="780"/>
      <c r="L223" s="780"/>
      <c r="M223" s="525"/>
      <c r="N223" s="525"/>
      <c r="O223" s="525"/>
      <c r="P223" s="525"/>
      <c r="Q223" s="525"/>
      <c r="R223" s="525"/>
      <c r="S223" s="526"/>
      <c r="T223" s="527"/>
      <c r="U223" s="527"/>
      <c r="V223" s="527"/>
      <c r="W223" s="527"/>
      <c r="X223" s="528"/>
      <c r="Y223" s="528"/>
      <c r="Z223" s="528"/>
      <c r="AA223" s="529"/>
    </row>
    <row r="224" spans="1:27" s="530" customFormat="1" ht="14.25" customHeight="1" x14ac:dyDescent="0.25">
      <c r="A224" s="780"/>
      <c r="B224" s="507"/>
      <c r="C224" s="507"/>
      <c r="D224" s="522"/>
      <c r="E224" s="523"/>
      <c r="F224" s="523"/>
      <c r="G224" s="524"/>
      <c r="H224" s="524"/>
      <c r="I224" s="524"/>
      <c r="J224" s="780"/>
      <c r="K224" s="780"/>
      <c r="L224" s="780"/>
      <c r="M224" s="525"/>
      <c r="N224" s="525"/>
      <c r="O224" s="525"/>
      <c r="P224" s="525"/>
      <c r="Q224" s="525"/>
      <c r="R224" s="525"/>
      <c r="S224" s="526"/>
      <c r="T224" s="527"/>
      <c r="U224" s="527"/>
      <c r="V224" s="527"/>
      <c r="W224" s="527"/>
      <c r="X224" s="528"/>
      <c r="Y224" s="528"/>
      <c r="Z224" s="528"/>
      <c r="AA224" s="529"/>
    </row>
    <row r="225" spans="1:27" s="530" customFormat="1" ht="14.25" customHeight="1" x14ac:dyDescent="0.25">
      <c r="A225" s="780"/>
      <c r="B225" s="507"/>
      <c r="C225" s="507"/>
      <c r="D225" s="522"/>
      <c r="E225" s="523"/>
      <c r="F225" s="523"/>
      <c r="G225" s="524"/>
      <c r="H225" s="524"/>
      <c r="I225" s="524"/>
      <c r="J225" s="780"/>
      <c r="K225" s="780"/>
      <c r="L225" s="780"/>
      <c r="M225" s="525"/>
      <c r="N225" s="525"/>
      <c r="O225" s="525"/>
      <c r="P225" s="525"/>
      <c r="Q225" s="525"/>
      <c r="R225" s="525"/>
      <c r="S225" s="526"/>
      <c r="T225" s="527"/>
      <c r="U225" s="527"/>
      <c r="V225" s="527"/>
      <c r="W225" s="527"/>
      <c r="X225" s="528"/>
      <c r="Y225" s="528"/>
      <c r="Z225" s="528"/>
      <c r="AA225" s="529"/>
    </row>
    <row r="226" spans="1:27" s="530" customFormat="1" ht="14.25" customHeight="1" x14ac:dyDescent="0.25">
      <c r="A226" s="780"/>
      <c r="B226" s="507"/>
      <c r="C226" s="507"/>
      <c r="D226" s="522"/>
      <c r="E226" s="523"/>
      <c r="F226" s="523"/>
      <c r="G226" s="524"/>
      <c r="H226" s="524"/>
      <c r="I226" s="524"/>
      <c r="J226" s="780"/>
      <c r="K226" s="780"/>
      <c r="L226" s="780"/>
      <c r="M226" s="525"/>
      <c r="N226" s="525"/>
      <c r="O226" s="525"/>
      <c r="P226" s="525"/>
      <c r="Q226" s="525"/>
      <c r="R226" s="525"/>
      <c r="S226" s="526"/>
      <c r="T226" s="527"/>
      <c r="U226" s="527"/>
      <c r="V226" s="527"/>
      <c r="W226" s="527"/>
      <c r="X226" s="528"/>
      <c r="Y226" s="528"/>
      <c r="Z226" s="528"/>
      <c r="AA226" s="529"/>
    </row>
    <row r="227" spans="1:27" s="530" customFormat="1" ht="14.25" customHeight="1" x14ac:dyDescent="0.25">
      <c r="A227" s="780"/>
      <c r="B227" s="507"/>
      <c r="C227" s="507"/>
      <c r="D227" s="522"/>
      <c r="E227" s="523"/>
      <c r="F227" s="523"/>
      <c r="G227" s="524"/>
      <c r="H227" s="524"/>
      <c r="I227" s="524"/>
      <c r="J227" s="780"/>
      <c r="K227" s="780"/>
      <c r="L227" s="780"/>
      <c r="M227" s="525"/>
      <c r="N227" s="525"/>
      <c r="O227" s="525"/>
      <c r="P227" s="525"/>
      <c r="Q227" s="525"/>
      <c r="R227" s="525"/>
      <c r="S227" s="526"/>
      <c r="T227" s="527"/>
      <c r="U227" s="527"/>
      <c r="V227" s="527"/>
      <c r="W227" s="527"/>
      <c r="X227" s="528"/>
      <c r="Y227" s="528"/>
      <c r="Z227" s="528"/>
      <c r="AA227" s="529"/>
    </row>
    <row r="228" spans="1:27" s="530" customFormat="1" ht="14.25" customHeight="1" x14ac:dyDescent="0.25">
      <c r="A228" s="780"/>
      <c r="B228" s="507"/>
      <c r="C228" s="507"/>
      <c r="D228" s="522"/>
      <c r="E228" s="523"/>
      <c r="F228" s="523"/>
      <c r="G228" s="524"/>
      <c r="H228" s="524"/>
      <c r="I228" s="524"/>
      <c r="J228" s="780"/>
      <c r="K228" s="780"/>
      <c r="L228" s="780"/>
      <c r="M228" s="525"/>
      <c r="N228" s="525"/>
      <c r="O228" s="525"/>
      <c r="P228" s="525"/>
      <c r="Q228" s="525"/>
      <c r="R228" s="525"/>
      <c r="S228" s="526"/>
      <c r="T228" s="527"/>
      <c r="U228" s="527"/>
      <c r="V228" s="527"/>
      <c r="W228" s="527"/>
      <c r="X228" s="528"/>
      <c r="Y228" s="528"/>
      <c r="Z228" s="528"/>
      <c r="AA228" s="529"/>
    </row>
    <row r="229" spans="1:27" s="530" customFormat="1" ht="14.25" customHeight="1" x14ac:dyDescent="0.25">
      <c r="A229" s="780"/>
      <c r="B229" s="507"/>
      <c r="C229" s="507"/>
      <c r="D229" s="522"/>
      <c r="E229" s="523"/>
      <c r="F229" s="523"/>
      <c r="G229" s="524"/>
      <c r="H229" s="524"/>
      <c r="I229" s="524"/>
      <c r="J229" s="780"/>
      <c r="K229" s="780"/>
      <c r="L229" s="780"/>
      <c r="M229" s="525"/>
      <c r="N229" s="525"/>
      <c r="O229" s="525"/>
      <c r="P229" s="525"/>
      <c r="Q229" s="525"/>
      <c r="R229" s="525"/>
      <c r="S229" s="526"/>
      <c r="T229" s="527"/>
      <c r="U229" s="527"/>
      <c r="V229" s="527"/>
      <c r="W229" s="527"/>
      <c r="X229" s="528"/>
      <c r="Y229" s="528"/>
      <c r="Z229" s="528"/>
      <c r="AA229" s="529"/>
    </row>
    <row r="230" spans="1:27" s="530" customFormat="1" ht="14.25" customHeight="1" x14ac:dyDescent="0.25">
      <c r="A230" s="780"/>
      <c r="B230" s="507"/>
      <c r="C230" s="507"/>
      <c r="D230" s="522"/>
      <c r="E230" s="523"/>
      <c r="F230" s="523"/>
      <c r="G230" s="524"/>
      <c r="H230" s="524"/>
      <c r="I230" s="524"/>
      <c r="J230" s="780"/>
      <c r="K230" s="780"/>
      <c r="L230" s="780"/>
      <c r="M230" s="525"/>
      <c r="N230" s="525"/>
      <c r="O230" s="525"/>
      <c r="P230" s="525"/>
      <c r="Q230" s="525"/>
      <c r="R230" s="525"/>
      <c r="S230" s="526"/>
      <c r="T230" s="527"/>
      <c r="U230" s="527"/>
      <c r="V230" s="527"/>
      <c r="W230" s="527"/>
      <c r="X230" s="528"/>
      <c r="Y230" s="528"/>
      <c r="Z230" s="528"/>
      <c r="AA230" s="529"/>
    </row>
    <row r="231" spans="1:27" s="530" customFormat="1" ht="14.25" customHeight="1" x14ac:dyDescent="0.25">
      <c r="A231" s="780"/>
      <c r="B231" s="507"/>
      <c r="C231" s="507"/>
      <c r="D231" s="522"/>
      <c r="E231" s="523"/>
      <c r="F231" s="523"/>
      <c r="G231" s="524"/>
      <c r="H231" s="524"/>
      <c r="I231" s="524"/>
      <c r="J231" s="780"/>
      <c r="K231" s="780"/>
      <c r="L231" s="780"/>
      <c r="M231" s="525"/>
      <c r="N231" s="525"/>
      <c r="O231" s="525"/>
      <c r="P231" s="525"/>
      <c r="Q231" s="525"/>
      <c r="R231" s="525"/>
      <c r="S231" s="526"/>
      <c r="T231" s="527"/>
      <c r="U231" s="527"/>
      <c r="V231" s="527"/>
      <c r="W231" s="527"/>
      <c r="X231" s="528"/>
      <c r="Y231" s="528"/>
      <c r="Z231" s="528"/>
      <c r="AA231" s="529"/>
    </row>
    <row r="232" spans="1:27" s="530" customFormat="1" ht="14.25" customHeight="1" x14ac:dyDescent="0.25">
      <c r="A232" s="780"/>
      <c r="B232" s="507"/>
      <c r="C232" s="507"/>
      <c r="D232" s="522"/>
      <c r="E232" s="523"/>
      <c r="F232" s="523"/>
      <c r="G232" s="524"/>
      <c r="H232" s="524"/>
      <c r="I232" s="524"/>
      <c r="J232" s="780"/>
      <c r="K232" s="780"/>
      <c r="L232" s="780"/>
      <c r="M232" s="525"/>
      <c r="N232" s="525"/>
      <c r="O232" s="525"/>
      <c r="P232" s="525"/>
      <c r="Q232" s="525"/>
      <c r="R232" s="525"/>
      <c r="S232" s="526"/>
      <c r="T232" s="527"/>
      <c r="U232" s="527"/>
      <c r="V232" s="527"/>
      <c r="W232" s="527"/>
      <c r="X232" s="528"/>
      <c r="Y232" s="528"/>
      <c r="Z232" s="528"/>
      <c r="AA232" s="529"/>
    </row>
    <row r="233" spans="1:27" s="530" customFormat="1" ht="14.25" customHeight="1" x14ac:dyDescent="0.25">
      <c r="A233" s="780"/>
      <c r="B233" s="507"/>
      <c r="C233" s="507"/>
      <c r="D233" s="522"/>
      <c r="E233" s="523"/>
      <c r="F233" s="523"/>
      <c r="G233" s="524"/>
      <c r="H233" s="524"/>
      <c r="I233" s="524"/>
      <c r="J233" s="780"/>
      <c r="K233" s="780"/>
      <c r="L233" s="780"/>
      <c r="M233" s="525"/>
      <c r="N233" s="525"/>
      <c r="O233" s="525"/>
      <c r="P233" s="525"/>
      <c r="Q233" s="525"/>
      <c r="R233" s="525"/>
      <c r="S233" s="526"/>
      <c r="T233" s="527"/>
      <c r="U233" s="527"/>
      <c r="V233" s="527"/>
      <c r="W233" s="527"/>
      <c r="X233" s="528"/>
      <c r="Y233" s="528"/>
      <c r="Z233" s="528"/>
      <c r="AA233" s="529"/>
    </row>
    <row r="234" spans="1:27" s="530" customFormat="1" ht="14.25" customHeight="1" x14ac:dyDescent="0.25">
      <c r="A234" s="780"/>
      <c r="B234" s="507"/>
      <c r="C234" s="507"/>
      <c r="D234" s="522"/>
      <c r="E234" s="523"/>
      <c r="F234" s="523"/>
      <c r="G234" s="524"/>
      <c r="H234" s="524"/>
      <c r="I234" s="524"/>
      <c r="J234" s="780"/>
      <c r="K234" s="780"/>
      <c r="L234" s="780"/>
      <c r="M234" s="525"/>
      <c r="N234" s="525"/>
      <c r="O234" s="525"/>
      <c r="P234" s="525"/>
      <c r="Q234" s="525"/>
      <c r="R234" s="525"/>
      <c r="S234" s="526"/>
      <c r="T234" s="527"/>
      <c r="U234" s="527"/>
      <c r="V234" s="527"/>
      <c r="W234" s="527"/>
      <c r="X234" s="528"/>
      <c r="Y234" s="528"/>
      <c r="Z234" s="528"/>
      <c r="AA234" s="529"/>
    </row>
    <row r="235" spans="1:27" s="530" customFormat="1" ht="14.25" customHeight="1" x14ac:dyDescent="0.25">
      <c r="A235" s="780"/>
      <c r="B235" s="507"/>
      <c r="C235" s="507"/>
      <c r="D235" s="522"/>
      <c r="E235" s="523"/>
      <c r="F235" s="523"/>
      <c r="G235" s="524"/>
      <c r="H235" s="524"/>
      <c r="I235" s="524"/>
      <c r="J235" s="780"/>
      <c r="K235" s="780"/>
      <c r="L235" s="780"/>
      <c r="M235" s="525"/>
      <c r="N235" s="525"/>
      <c r="O235" s="525"/>
      <c r="P235" s="525"/>
      <c r="Q235" s="525"/>
      <c r="R235" s="525"/>
      <c r="S235" s="538"/>
      <c r="T235" s="527"/>
      <c r="U235" s="527"/>
      <c r="V235" s="527"/>
      <c r="W235" s="527"/>
      <c r="X235" s="528"/>
      <c r="Y235" s="528"/>
      <c r="Z235" s="528"/>
      <c r="AA235" s="529"/>
    </row>
    <row r="236" spans="1:27" s="530" customFormat="1" ht="14.25" customHeight="1" x14ac:dyDescent="0.25">
      <c r="A236" s="533"/>
      <c r="D236" s="534"/>
      <c r="E236" s="535"/>
      <c r="F236" s="535"/>
      <c r="G236" s="536"/>
      <c r="H236" s="536"/>
      <c r="I236" s="536"/>
      <c r="J236" s="533"/>
      <c r="K236" s="533"/>
      <c r="L236" s="533"/>
      <c r="M236" s="537"/>
      <c r="N236" s="537"/>
      <c r="O236" s="537"/>
      <c r="P236" s="537"/>
      <c r="Q236" s="537"/>
      <c r="R236" s="537"/>
      <c r="S236" s="538"/>
      <c r="T236" s="527"/>
      <c r="U236" s="527"/>
      <c r="V236" s="527"/>
      <c r="W236" s="527"/>
      <c r="X236" s="528"/>
      <c r="Y236" s="528"/>
      <c r="Z236" s="528"/>
      <c r="AA236" s="529"/>
    </row>
    <row r="237" spans="1:27" s="530" customFormat="1" ht="14.25" customHeight="1" x14ac:dyDescent="0.25">
      <c r="A237" s="533"/>
      <c r="D237" s="534"/>
      <c r="E237" s="535"/>
      <c r="F237" s="535"/>
      <c r="G237" s="536"/>
      <c r="H237" s="536"/>
      <c r="I237" s="536"/>
      <c r="J237" s="533"/>
      <c r="K237" s="533"/>
      <c r="L237" s="533"/>
      <c r="M237" s="537"/>
      <c r="N237" s="537"/>
      <c r="O237" s="537"/>
      <c r="P237" s="537"/>
      <c r="Q237" s="537"/>
      <c r="R237" s="537"/>
      <c r="S237" s="538"/>
      <c r="T237" s="527"/>
      <c r="U237" s="527"/>
      <c r="V237" s="527"/>
      <c r="W237" s="527"/>
      <c r="X237" s="528"/>
      <c r="Y237" s="528"/>
      <c r="Z237" s="528"/>
      <c r="AA237" s="529"/>
    </row>
    <row r="238" spans="1:27" s="530" customFormat="1" ht="14.25" customHeight="1" x14ac:dyDescent="0.25">
      <c r="A238" s="533"/>
      <c r="D238" s="534"/>
      <c r="E238" s="535"/>
      <c r="F238" s="535"/>
      <c r="G238" s="536"/>
      <c r="H238" s="536"/>
      <c r="I238" s="536"/>
      <c r="J238" s="533"/>
      <c r="K238" s="533"/>
      <c r="L238" s="533"/>
      <c r="M238" s="537"/>
      <c r="N238" s="537"/>
      <c r="O238" s="537"/>
      <c r="P238" s="537"/>
      <c r="Q238" s="537"/>
      <c r="R238" s="537"/>
      <c r="S238" s="538"/>
      <c r="T238" s="527"/>
      <c r="U238" s="527"/>
      <c r="V238" s="527"/>
      <c r="W238" s="527"/>
      <c r="X238" s="528"/>
      <c r="Y238" s="528"/>
      <c r="Z238" s="528"/>
      <c r="AA238" s="529"/>
    </row>
    <row r="239" spans="1:27" s="530" customFormat="1" ht="14.25" customHeight="1" x14ac:dyDescent="0.25">
      <c r="A239" s="533"/>
      <c r="D239" s="534"/>
      <c r="E239" s="535"/>
      <c r="F239" s="535"/>
      <c r="G239" s="536"/>
      <c r="H239" s="536"/>
      <c r="I239" s="536"/>
      <c r="J239" s="533"/>
      <c r="K239" s="533"/>
      <c r="L239" s="533"/>
      <c r="M239" s="537"/>
      <c r="N239" s="537"/>
      <c r="O239" s="537"/>
      <c r="P239" s="537"/>
      <c r="Q239" s="537"/>
      <c r="R239" s="537"/>
      <c r="S239" s="538"/>
      <c r="T239" s="527"/>
      <c r="U239" s="527"/>
      <c r="V239" s="527"/>
      <c r="W239" s="527"/>
      <c r="X239" s="528"/>
      <c r="Y239" s="528"/>
      <c r="Z239" s="528"/>
      <c r="AA239" s="529"/>
    </row>
    <row r="240" spans="1:27" s="530" customFormat="1" ht="14.25" customHeight="1" x14ac:dyDescent="0.25">
      <c r="A240" s="533"/>
      <c r="D240" s="534"/>
      <c r="E240" s="535"/>
      <c r="F240" s="535"/>
      <c r="G240" s="536"/>
      <c r="H240" s="536"/>
      <c r="I240" s="536"/>
      <c r="J240" s="533"/>
      <c r="K240" s="533"/>
      <c r="L240" s="533"/>
      <c r="M240" s="537"/>
      <c r="N240" s="537"/>
      <c r="O240" s="537"/>
      <c r="P240" s="537"/>
      <c r="Q240" s="537"/>
      <c r="R240" s="537"/>
      <c r="S240" s="538"/>
      <c r="T240" s="527"/>
      <c r="U240" s="527"/>
      <c r="V240" s="527"/>
      <c r="W240" s="527"/>
      <c r="X240" s="528"/>
      <c r="Y240" s="528"/>
      <c r="Z240" s="528"/>
      <c r="AA240" s="529"/>
    </row>
    <row r="241" spans="1:27" s="530" customFormat="1" ht="14.25" customHeight="1" x14ac:dyDescent="0.25">
      <c r="A241" s="533"/>
      <c r="D241" s="534"/>
      <c r="E241" s="535"/>
      <c r="F241" s="535"/>
      <c r="G241" s="536"/>
      <c r="H241" s="536"/>
      <c r="I241" s="536"/>
      <c r="J241" s="533"/>
      <c r="K241" s="533"/>
      <c r="L241" s="533"/>
      <c r="M241" s="537"/>
      <c r="N241" s="537"/>
      <c r="O241" s="537"/>
      <c r="P241" s="537"/>
      <c r="Q241" s="537"/>
      <c r="R241" s="537"/>
      <c r="S241" s="538"/>
      <c r="T241" s="527"/>
      <c r="U241" s="527"/>
      <c r="V241" s="527"/>
      <c r="W241" s="527"/>
      <c r="X241" s="528"/>
      <c r="Y241" s="528"/>
      <c r="Z241" s="528"/>
      <c r="AA241" s="529"/>
    </row>
    <row r="242" spans="1:27" s="530" customFormat="1" ht="14.25" customHeight="1" x14ac:dyDescent="0.25">
      <c r="A242" s="533"/>
      <c r="D242" s="534"/>
      <c r="E242" s="535"/>
      <c r="F242" s="535"/>
      <c r="G242" s="536"/>
      <c r="H242" s="536"/>
      <c r="I242" s="536"/>
      <c r="J242" s="533"/>
      <c r="K242" s="533"/>
      <c r="L242" s="533"/>
      <c r="M242" s="537"/>
      <c r="N242" s="537"/>
      <c r="O242" s="537"/>
      <c r="P242" s="537"/>
      <c r="Q242" s="537"/>
      <c r="R242" s="537"/>
      <c r="S242" s="538"/>
      <c r="T242" s="527"/>
      <c r="U242" s="527"/>
      <c r="V242" s="527"/>
      <c r="W242" s="527"/>
      <c r="X242" s="528"/>
      <c r="Y242" s="528"/>
      <c r="Z242" s="528"/>
      <c r="AA242" s="529"/>
    </row>
    <row r="243" spans="1:27" s="530" customFormat="1" ht="14.25" customHeight="1" x14ac:dyDescent="0.25">
      <c r="A243" s="533"/>
      <c r="D243" s="534"/>
      <c r="E243" s="535"/>
      <c r="F243" s="535"/>
      <c r="G243" s="536"/>
      <c r="H243" s="536"/>
      <c r="I243" s="536"/>
      <c r="J243" s="533"/>
      <c r="K243" s="533"/>
      <c r="L243" s="533"/>
      <c r="M243" s="537"/>
      <c r="N243" s="537"/>
      <c r="O243" s="537"/>
      <c r="P243" s="537"/>
      <c r="Q243" s="537"/>
      <c r="R243" s="537"/>
      <c r="S243" s="538"/>
      <c r="T243" s="527"/>
      <c r="U243" s="527"/>
      <c r="V243" s="527"/>
      <c r="W243" s="527"/>
      <c r="X243" s="528"/>
      <c r="Y243" s="528"/>
      <c r="Z243" s="528"/>
      <c r="AA243" s="529"/>
    </row>
    <row r="244" spans="1:27" s="530" customFormat="1" ht="14.25" customHeight="1" x14ac:dyDescent="0.25">
      <c r="A244" s="533"/>
      <c r="D244" s="534"/>
      <c r="E244" s="535"/>
      <c r="F244" s="535"/>
      <c r="G244" s="536"/>
      <c r="H244" s="536"/>
      <c r="I244" s="536"/>
      <c r="J244" s="533"/>
      <c r="K244" s="533"/>
      <c r="L244" s="533"/>
      <c r="M244" s="537"/>
      <c r="N244" s="537"/>
      <c r="O244" s="537"/>
      <c r="P244" s="537"/>
      <c r="Q244" s="537"/>
      <c r="R244" s="537"/>
      <c r="S244" s="538"/>
      <c r="T244" s="527"/>
      <c r="U244" s="527"/>
      <c r="V244" s="527"/>
      <c r="W244" s="527"/>
      <c r="X244" s="528"/>
      <c r="Y244" s="528"/>
      <c r="Z244" s="528"/>
      <c r="AA244" s="529"/>
    </row>
    <row r="245" spans="1:27" s="530" customFormat="1" ht="14.25" customHeight="1" x14ac:dyDescent="0.25">
      <c r="A245" s="533"/>
      <c r="D245" s="534"/>
      <c r="E245" s="535"/>
      <c r="F245" s="535"/>
      <c r="G245" s="536"/>
      <c r="H245" s="536"/>
      <c r="I245" s="536"/>
      <c r="J245" s="533"/>
      <c r="K245" s="533"/>
      <c r="L245" s="533"/>
      <c r="M245" s="537"/>
      <c r="N245" s="537"/>
      <c r="O245" s="537"/>
      <c r="P245" s="537"/>
      <c r="Q245" s="537"/>
      <c r="R245" s="537"/>
      <c r="S245" s="538"/>
      <c r="T245" s="527"/>
      <c r="U245" s="527"/>
      <c r="V245" s="527"/>
      <c r="W245" s="527"/>
      <c r="X245" s="528"/>
      <c r="Y245" s="528"/>
      <c r="Z245" s="528"/>
      <c r="AA245" s="529"/>
    </row>
    <row r="246" spans="1:27" s="530" customFormat="1" ht="14.25" customHeight="1" x14ac:dyDescent="0.25">
      <c r="A246" s="533"/>
      <c r="D246" s="534"/>
      <c r="E246" s="535"/>
      <c r="F246" s="535"/>
      <c r="G246" s="536"/>
      <c r="H246" s="536"/>
      <c r="I246" s="536"/>
      <c r="J246" s="533"/>
      <c r="K246" s="533"/>
      <c r="L246" s="533"/>
      <c r="M246" s="537"/>
      <c r="N246" s="537"/>
      <c r="O246" s="537"/>
      <c r="P246" s="537"/>
      <c r="Q246" s="537"/>
      <c r="R246" s="537"/>
      <c r="S246" s="538"/>
      <c r="T246" s="527"/>
      <c r="U246" s="527"/>
      <c r="V246" s="527"/>
      <c r="W246" s="527"/>
      <c r="X246" s="528"/>
      <c r="Y246" s="528"/>
      <c r="Z246" s="528"/>
      <c r="AA246" s="529"/>
    </row>
    <row r="247" spans="1:27" s="530" customFormat="1" ht="14.25" customHeight="1" x14ac:dyDescent="0.25">
      <c r="A247" s="533"/>
      <c r="D247" s="534"/>
      <c r="E247" s="535"/>
      <c r="F247" s="535"/>
      <c r="G247" s="536"/>
      <c r="H247" s="536"/>
      <c r="I247" s="536"/>
      <c r="J247" s="533"/>
      <c r="K247" s="533"/>
      <c r="L247" s="533"/>
      <c r="M247" s="537"/>
      <c r="N247" s="537"/>
      <c r="O247" s="537"/>
      <c r="P247" s="537"/>
      <c r="Q247" s="537"/>
      <c r="R247" s="537"/>
      <c r="S247" s="538"/>
      <c r="T247" s="527"/>
      <c r="U247" s="527"/>
      <c r="V247" s="527"/>
      <c r="W247" s="527"/>
      <c r="X247" s="528"/>
      <c r="Y247" s="528"/>
      <c r="Z247" s="528"/>
      <c r="AA247" s="529"/>
    </row>
    <row r="248" spans="1:27" s="530" customFormat="1" ht="14.25" customHeight="1" x14ac:dyDescent="0.25">
      <c r="A248" s="533"/>
      <c r="D248" s="534"/>
      <c r="E248" s="535"/>
      <c r="F248" s="535"/>
      <c r="G248" s="536"/>
      <c r="H248" s="536"/>
      <c r="I248" s="536"/>
      <c r="J248" s="533"/>
      <c r="K248" s="533"/>
      <c r="L248" s="533"/>
      <c r="M248" s="537"/>
      <c r="N248" s="537"/>
      <c r="O248" s="537"/>
      <c r="P248" s="537"/>
      <c r="Q248" s="537"/>
      <c r="R248" s="537"/>
      <c r="S248" s="538"/>
      <c r="T248" s="527"/>
      <c r="U248" s="527"/>
      <c r="V248" s="527"/>
      <c r="W248" s="527"/>
      <c r="X248" s="528"/>
      <c r="Y248" s="528"/>
      <c r="Z248" s="528"/>
      <c r="AA248" s="529"/>
    </row>
    <row r="249" spans="1:27" s="530" customFormat="1" ht="14.25" customHeight="1" x14ac:dyDescent="0.25">
      <c r="A249" s="533"/>
      <c r="D249" s="534"/>
      <c r="E249" s="535"/>
      <c r="F249" s="535"/>
      <c r="G249" s="536"/>
      <c r="H249" s="536"/>
      <c r="I249" s="536"/>
      <c r="J249" s="533"/>
      <c r="K249" s="533"/>
      <c r="L249" s="533"/>
      <c r="M249" s="537"/>
      <c r="N249" s="537"/>
      <c r="O249" s="537"/>
      <c r="P249" s="537"/>
      <c r="Q249" s="537"/>
      <c r="R249" s="537"/>
      <c r="S249" s="538"/>
      <c r="T249" s="527"/>
      <c r="U249" s="527"/>
      <c r="V249" s="527"/>
      <c r="W249" s="527"/>
      <c r="X249" s="528"/>
      <c r="Y249" s="528"/>
      <c r="Z249" s="528"/>
      <c r="AA249" s="529"/>
    </row>
    <row r="250" spans="1:27" s="530" customFormat="1" ht="14.25" customHeight="1" x14ac:dyDescent="0.25">
      <c r="A250" s="533"/>
      <c r="D250" s="534"/>
      <c r="E250" s="535"/>
      <c r="F250" s="535"/>
      <c r="G250" s="536"/>
      <c r="H250" s="536"/>
      <c r="I250" s="536"/>
      <c r="J250" s="533"/>
      <c r="K250" s="533"/>
      <c r="L250" s="533"/>
      <c r="M250" s="537"/>
      <c r="N250" s="537"/>
      <c r="O250" s="537"/>
      <c r="P250" s="537"/>
      <c r="Q250" s="537"/>
      <c r="R250" s="537"/>
      <c r="S250" s="538"/>
      <c r="T250" s="527"/>
      <c r="U250" s="527"/>
      <c r="V250" s="527"/>
      <c r="W250" s="527"/>
      <c r="X250" s="528"/>
      <c r="Y250" s="528"/>
      <c r="Z250" s="528"/>
      <c r="AA250" s="529"/>
    </row>
    <row r="251" spans="1:27" s="530" customFormat="1" ht="14.25" customHeight="1" x14ac:dyDescent="0.25">
      <c r="A251" s="533"/>
      <c r="D251" s="534"/>
      <c r="E251" s="535"/>
      <c r="F251" s="535"/>
      <c r="G251" s="536"/>
      <c r="H251" s="536"/>
      <c r="I251" s="536"/>
      <c r="J251" s="533"/>
      <c r="K251" s="533"/>
      <c r="L251" s="533"/>
      <c r="M251" s="537"/>
      <c r="N251" s="537"/>
      <c r="O251" s="537"/>
      <c r="P251" s="537"/>
      <c r="Q251" s="537"/>
      <c r="R251" s="537"/>
      <c r="S251" s="538"/>
      <c r="T251" s="527"/>
      <c r="U251" s="527"/>
      <c r="V251" s="527"/>
      <c r="W251" s="527"/>
      <c r="X251" s="528"/>
      <c r="Y251" s="528"/>
      <c r="Z251" s="528"/>
      <c r="AA251" s="529"/>
    </row>
    <row r="252" spans="1:27" s="530" customFormat="1" ht="14.25" customHeight="1" x14ac:dyDescent="0.25">
      <c r="A252" s="533"/>
      <c r="D252" s="534"/>
      <c r="E252" s="535"/>
      <c r="F252" s="535"/>
      <c r="G252" s="536"/>
      <c r="H252" s="536"/>
      <c r="I252" s="536"/>
      <c r="J252" s="533"/>
      <c r="K252" s="533"/>
      <c r="L252" s="533"/>
      <c r="M252" s="537"/>
      <c r="N252" s="537"/>
      <c r="O252" s="537"/>
      <c r="P252" s="537"/>
      <c r="Q252" s="537"/>
      <c r="R252" s="537"/>
      <c r="S252" s="538"/>
      <c r="T252" s="527"/>
      <c r="U252" s="527"/>
      <c r="V252" s="527"/>
      <c r="W252" s="527"/>
      <c r="X252" s="528"/>
      <c r="Y252" s="528"/>
      <c r="Z252" s="528"/>
      <c r="AA252" s="529"/>
    </row>
    <row r="253" spans="1:27" s="530" customFormat="1" ht="14.25" customHeight="1" x14ac:dyDescent="0.25">
      <c r="A253" s="533"/>
      <c r="D253" s="534"/>
      <c r="E253" s="535"/>
      <c r="F253" s="535"/>
      <c r="G253" s="536"/>
      <c r="H253" s="536"/>
      <c r="I253" s="536"/>
      <c r="J253" s="533"/>
      <c r="K253" s="533"/>
      <c r="L253" s="533"/>
      <c r="M253" s="537"/>
      <c r="N253" s="537"/>
      <c r="O253" s="537"/>
      <c r="P253" s="537"/>
      <c r="Q253" s="537"/>
      <c r="R253" s="537"/>
      <c r="S253" s="538"/>
      <c r="T253" s="527"/>
      <c r="U253" s="527"/>
      <c r="V253" s="527"/>
      <c r="W253" s="527"/>
      <c r="X253" s="528"/>
      <c r="Y253" s="528"/>
      <c r="Z253" s="528"/>
      <c r="AA253" s="529"/>
    </row>
    <row r="254" spans="1:27" s="530" customFormat="1" ht="14.25" customHeight="1" x14ac:dyDescent="0.25">
      <c r="A254" s="533"/>
      <c r="D254" s="534"/>
      <c r="E254" s="535"/>
      <c r="F254" s="535"/>
      <c r="G254" s="536"/>
      <c r="H254" s="536"/>
      <c r="I254" s="536"/>
      <c r="J254" s="533"/>
      <c r="K254" s="533"/>
      <c r="L254" s="533"/>
      <c r="M254" s="537"/>
      <c r="N254" s="537"/>
      <c r="O254" s="537"/>
      <c r="P254" s="537"/>
      <c r="Q254" s="537"/>
      <c r="R254" s="537"/>
      <c r="S254" s="538"/>
      <c r="T254" s="527"/>
      <c r="U254" s="527"/>
      <c r="V254" s="527"/>
      <c r="W254" s="527"/>
      <c r="X254" s="528"/>
      <c r="Y254" s="528"/>
      <c r="Z254" s="528"/>
      <c r="AA254" s="529"/>
    </row>
    <row r="255" spans="1:27" s="530" customFormat="1" ht="14.25" customHeight="1" x14ac:dyDescent="0.25">
      <c r="A255" s="533"/>
      <c r="D255" s="534"/>
      <c r="E255" s="535"/>
      <c r="F255" s="535"/>
      <c r="G255" s="536"/>
      <c r="H255" s="536"/>
      <c r="I255" s="536"/>
      <c r="J255" s="533"/>
      <c r="K255" s="533"/>
      <c r="L255" s="533"/>
      <c r="M255" s="537"/>
      <c r="N255" s="537"/>
      <c r="O255" s="537"/>
      <c r="P255" s="537"/>
      <c r="Q255" s="537"/>
      <c r="R255" s="537"/>
      <c r="S255" s="538"/>
      <c r="T255" s="527"/>
      <c r="U255" s="527"/>
      <c r="V255" s="527"/>
      <c r="W255" s="527"/>
      <c r="X255" s="528"/>
      <c r="Y255" s="528"/>
      <c r="Z255" s="528"/>
      <c r="AA255" s="529"/>
    </row>
    <row r="256" spans="1:27" s="530" customFormat="1" ht="14.25" customHeight="1" x14ac:dyDescent="0.25">
      <c r="A256" s="533"/>
      <c r="D256" s="534"/>
      <c r="E256" s="535"/>
      <c r="F256" s="535"/>
      <c r="G256" s="536"/>
      <c r="H256" s="536"/>
      <c r="I256" s="536"/>
      <c r="J256" s="533"/>
      <c r="K256" s="533"/>
      <c r="L256" s="533"/>
      <c r="M256" s="537"/>
      <c r="N256" s="537"/>
      <c r="O256" s="537"/>
      <c r="P256" s="537"/>
      <c r="Q256" s="537"/>
      <c r="R256" s="537"/>
      <c r="S256" s="538"/>
      <c r="T256" s="527"/>
      <c r="U256" s="527"/>
      <c r="V256" s="527"/>
      <c r="W256" s="527"/>
      <c r="X256" s="528"/>
      <c r="Y256" s="528"/>
      <c r="Z256" s="528"/>
      <c r="AA256" s="529"/>
    </row>
    <row r="257" spans="1:27" s="530" customFormat="1" ht="14.25" customHeight="1" x14ac:dyDescent="0.25">
      <c r="A257" s="533"/>
      <c r="D257" s="534"/>
      <c r="E257" s="535"/>
      <c r="F257" s="535"/>
      <c r="G257" s="536"/>
      <c r="H257" s="536"/>
      <c r="I257" s="536"/>
      <c r="J257" s="533"/>
      <c r="K257" s="533"/>
      <c r="L257" s="533"/>
      <c r="M257" s="537"/>
      <c r="N257" s="537"/>
      <c r="O257" s="537"/>
      <c r="P257" s="537"/>
      <c r="Q257" s="537"/>
      <c r="R257" s="537"/>
      <c r="S257" s="538"/>
      <c r="T257" s="527"/>
      <c r="U257" s="527"/>
      <c r="V257" s="527"/>
      <c r="W257" s="527"/>
      <c r="X257" s="528"/>
      <c r="Y257" s="528"/>
      <c r="Z257" s="528"/>
      <c r="AA257" s="529"/>
    </row>
    <row r="258" spans="1:27" s="530" customFormat="1" ht="14.25" customHeight="1" x14ac:dyDescent="0.25">
      <c r="A258" s="533"/>
      <c r="D258" s="534"/>
      <c r="E258" s="535"/>
      <c r="F258" s="535"/>
      <c r="G258" s="536"/>
      <c r="H258" s="536"/>
      <c r="I258" s="536"/>
      <c r="J258" s="533"/>
      <c r="K258" s="533"/>
      <c r="L258" s="533"/>
      <c r="M258" s="537"/>
      <c r="N258" s="537"/>
      <c r="O258" s="537"/>
      <c r="P258" s="537"/>
      <c r="Q258" s="537"/>
      <c r="R258" s="537"/>
      <c r="S258" s="538"/>
      <c r="T258" s="527"/>
      <c r="U258" s="527"/>
      <c r="V258" s="527"/>
      <c r="W258" s="527"/>
      <c r="X258" s="528"/>
      <c r="Y258" s="528"/>
      <c r="Z258" s="528"/>
      <c r="AA258" s="529"/>
    </row>
    <row r="259" spans="1:27" s="530" customFormat="1" ht="14.25" customHeight="1" x14ac:dyDescent="0.25">
      <c r="A259" s="533"/>
      <c r="D259" s="534"/>
      <c r="E259" s="535"/>
      <c r="F259" s="535"/>
      <c r="G259" s="536"/>
      <c r="H259" s="536"/>
      <c r="I259" s="536"/>
      <c r="J259" s="533"/>
      <c r="K259" s="533"/>
      <c r="L259" s="533"/>
      <c r="M259" s="537"/>
      <c r="N259" s="537"/>
      <c r="O259" s="537"/>
      <c r="P259" s="537"/>
      <c r="Q259" s="537"/>
      <c r="R259" s="537"/>
      <c r="S259" s="538"/>
      <c r="T259" s="527"/>
      <c r="U259" s="527"/>
      <c r="V259" s="527"/>
      <c r="W259" s="527"/>
      <c r="X259" s="528"/>
      <c r="Y259" s="528"/>
      <c r="Z259" s="528"/>
      <c r="AA259" s="529"/>
    </row>
    <row r="260" spans="1:27" s="530" customFormat="1" ht="14.25" customHeight="1" x14ac:dyDescent="0.25">
      <c r="A260" s="533"/>
      <c r="D260" s="534"/>
      <c r="E260" s="535"/>
      <c r="F260" s="535"/>
      <c r="G260" s="536"/>
      <c r="H260" s="536"/>
      <c r="I260" s="536"/>
      <c r="J260" s="533"/>
      <c r="K260" s="533"/>
      <c r="L260" s="533"/>
      <c r="M260" s="537"/>
      <c r="N260" s="537"/>
      <c r="O260" s="537"/>
      <c r="P260" s="537"/>
      <c r="Q260" s="537"/>
      <c r="R260" s="537"/>
      <c r="S260" s="538"/>
      <c r="T260" s="527"/>
      <c r="U260" s="527"/>
      <c r="V260" s="527"/>
      <c r="W260" s="527"/>
      <c r="X260" s="528"/>
      <c r="Y260" s="528"/>
      <c r="Z260" s="528"/>
      <c r="AA260" s="529"/>
    </row>
    <row r="261" spans="1:27" s="530" customFormat="1" ht="14.25" customHeight="1" x14ac:dyDescent="0.25">
      <c r="A261" s="533"/>
      <c r="D261" s="534"/>
      <c r="E261" s="535"/>
      <c r="F261" s="535"/>
      <c r="G261" s="536"/>
      <c r="H261" s="536"/>
      <c r="I261" s="536"/>
      <c r="J261" s="533"/>
      <c r="K261" s="533"/>
      <c r="L261" s="533"/>
      <c r="M261" s="537"/>
      <c r="N261" s="537"/>
      <c r="O261" s="537"/>
      <c r="P261" s="537"/>
      <c r="Q261" s="537"/>
      <c r="R261" s="537"/>
      <c r="S261" s="538"/>
      <c r="T261" s="527"/>
      <c r="U261" s="527"/>
      <c r="V261" s="527"/>
      <c r="W261" s="527"/>
      <c r="X261" s="528"/>
      <c r="Y261" s="528"/>
      <c r="Z261" s="528"/>
      <c r="AA261" s="529"/>
    </row>
    <row r="262" spans="1:27" s="530" customFormat="1" ht="14.25" customHeight="1" x14ac:dyDescent="0.25">
      <c r="A262" s="533"/>
      <c r="D262" s="534"/>
      <c r="E262" s="535"/>
      <c r="F262" s="535"/>
      <c r="G262" s="536"/>
      <c r="H262" s="536"/>
      <c r="I262" s="536"/>
      <c r="J262" s="533"/>
      <c r="K262" s="533"/>
      <c r="L262" s="533"/>
      <c r="M262" s="537"/>
      <c r="N262" s="537"/>
      <c r="O262" s="537"/>
      <c r="P262" s="537"/>
      <c r="Q262" s="537"/>
      <c r="R262" s="537"/>
      <c r="S262" s="538"/>
      <c r="T262" s="527"/>
      <c r="U262" s="527"/>
      <c r="V262" s="527"/>
      <c r="W262" s="527"/>
      <c r="X262" s="528"/>
      <c r="Y262" s="528"/>
      <c r="Z262" s="528"/>
      <c r="AA262" s="529"/>
    </row>
    <row r="263" spans="1:27" s="530" customFormat="1" ht="14.25" customHeight="1" x14ac:dyDescent="0.25">
      <c r="A263" s="533"/>
      <c r="D263" s="534"/>
      <c r="E263" s="535"/>
      <c r="F263" s="535"/>
      <c r="G263" s="536"/>
      <c r="H263" s="536"/>
      <c r="I263" s="536"/>
      <c r="J263" s="533"/>
      <c r="K263" s="533"/>
      <c r="L263" s="533"/>
      <c r="M263" s="537"/>
      <c r="N263" s="537"/>
      <c r="O263" s="537"/>
      <c r="P263" s="537"/>
      <c r="Q263" s="537"/>
      <c r="R263" s="537"/>
      <c r="S263" s="538"/>
      <c r="T263" s="527"/>
      <c r="U263" s="527"/>
      <c r="V263" s="527"/>
      <c r="W263" s="527"/>
      <c r="X263" s="528"/>
      <c r="Y263" s="528"/>
      <c r="Z263" s="528"/>
      <c r="AA263" s="529"/>
    </row>
    <row r="264" spans="1:27" s="530" customFormat="1" ht="14.25" customHeight="1" x14ac:dyDescent="0.25">
      <c r="A264" s="533"/>
      <c r="D264" s="534"/>
      <c r="E264" s="535"/>
      <c r="F264" s="535"/>
      <c r="G264" s="536"/>
      <c r="H264" s="536"/>
      <c r="I264" s="536"/>
      <c r="J264" s="533"/>
      <c r="K264" s="533"/>
      <c r="L264" s="533"/>
      <c r="M264" s="537"/>
      <c r="N264" s="537"/>
      <c r="O264" s="537"/>
      <c r="P264" s="537"/>
      <c r="Q264" s="537"/>
      <c r="R264" s="537"/>
      <c r="S264" s="538"/>
      <c r="T264" s="527"/>
      <c r="U264" s="527"/>
      <c r="V264" s="527"/>
      <c r="W264" s="527"/>
      <c r="X264" s="528"/>
      <c r="Y264" s="528"/>
      <c r="Z264" s="528"/>
      <c r="AA264" s="529"/>
    </row>
    <row r="265" spans="1:27" s="530" customFormat="1" ht="14.25" customHeight="1" x14ac:dyDescent="0.25">
      <c r="A265" s="533"/>
      <c r="D265" s="534"/>
      <c r="E265" s="535"/>
      <c r="F265" s="535"/>
      <c r="G265" s="536"/>
      <c r="H265" s="536"/>
      <c r="I265" s="536"/>
      <c r="J265" s="533"/>
      <c r="K265" s="533"/>
      <c r="L265" s="533"/>
      <c r="M265" s="537"/>
      <c r="N265" s="537"/>
      <c r="O265" s="537"/>
      <c r="P265" s="537"/>
      <c r="Q265" s="537"/>
      <c r="R265" s="537"/>
      <c r="S265" s="538"/>
      <c r="T265" s="527"/>
      <c r="U265" s="527"/>
      <c r="V265" s="527"/>
      <c r="W265" s="527"/>
      <c r="X265" s="528"/>
      <c r="Y265" s="528"/>
      <c r="Z265" s="528"/>
      <c r="AA265" s="529"/>
    </row>
    <row r="266" spans="1:27" s="530" customFormat="1" ht="14.25" customHeight="1" x14ac:dyDescent="0.25">
      <c r="A266" s="533"/>
      <c r="D266" s="534"/>
      <c r="E266" s="535"/>
      <c r="F266" s="535"/>
      <c r="G266" s="536"/>
      <c r="H266" s="536"/>
      <c r="I266" s="536"/>
      <c r="J266" s="533"/>
      <c r="K266" s="533"/>
      <c r="L266" s="533"/>
      <c r="M266" s="537"/>
      <c r="N266" s="537"/>
      <c r="O266" s="537"/>
      <c r="P266" s="537"/>
      <c r="Q266" s="537"/>
      <c r="R266" s="537"/>
      <c r="S266" s="538"/>
      <c r="T266" s="527"/>
      <c r="U266" s="527"/>
      <c r="V266" s="527"/>
      <c r="W266" s="527"/>
      <c r="X266" s="528"/>
      <c r="Y266" s="528"/>
      <c r="Z266" s="528"/>
      <c r="AA266" s="529"/>
    </row>
    <row r="267" spans="1:27" s="530" customFormat="1" ht="14.25" customHeight="1" x14ac:dyDescent="0.25">
      <c r="A267" s="533"/>
      <c r="D267" s="534"/>
      <c r="E267" s="535"/>
      <c r="F267" s="535"/>
      <c r="G267" s="536"/>
      <c r="H267" s="536"/>
      <c r="I267" s="536"/>
      <c r="J267" s="533"/>
      <c r="K267" s="533"/>
      <c r="L267" s="533"/>
      <c r="M267" s="537"/>
      <c r="N267" s="537"/>
      <c r="O267" s="537"/>
      <c r="P267" s="537"/>
      <c r="Q267" s="537"/>
      <c r="R267" s="537"/>
      <c r="S267" s="538"/>
      <c r="T267" s="527"/>
      <c r="U267" s="527"/>
      <c r="V267" s="527"/>
      <c r="W267" s="527"/>
      <c r="X267" s="528"/>
      <c r="Y267" s="528"/>
      <c r="Z267" s="528"/>
      <c r="AA267" s="529"/>
    </row>
    <row r="268" spans="1:27" s="530" customFormat="1" ht="14.25" customHeight="1" x14ac:dyDescent="0.25">
      <c r="A268" s="533"/>
      <c r="D268" s="534"/>
      <c r="E268" s="535"/>
      <c r="F268" s="535"/>
      <c r="G268" s="536"/>
      <c r="H268" s="536"/>
      <c r="I268" s="536"/>
      <c r="J268" s="533"/>
      <c r="K268" s="533"/>
      <c r="L268" s="533"/>
      <c r="M268" s="537"/>
      <c r="N268" s="537"/>
      <c r="O268" s="537"/>
      <c r="P268" s="537"/>
      <c r="Q268" s="537"/>
      <c r="R268" s="537"/>
      <c r="S268" s="538"/>
      <c r="T268" s="527"/>
      <c r="U268" s="527"/>
      <c r="V268" s="527"/>
      <c r="W268" s="527"/>
      <c r="X268" s="528"/>
      <c r="Y268" s="528"/>
      <c r="Z268" s="528"/>
      <c r="AA268" s="529"/>
    </row>
    <row r="269" spans="1:27" s="530" customFormat="1" ht="14.25" customHeight="1" x14ac:dyDescent="0.25">
      <c r="A269" s="533"/>
      <c r="D269" s="534"/>
      <c r="E269" s="535"/>
      <c r="F269" s="535"/>
      <c r="G269" s="536"/>
      <c r="H269" s="536"/>
      <c r="I269" s="536"/>
      <c r="J269" s="533"/>
      <c r="K269" s="533"/>
      <c r="L269" s="533"/>
      <c r="M269" s="537"/>
      <c r="N269" s="537"/>
      <c r="O269" s="537"/>
      <c r="P269" s="537"/>
      <c r="Q269" s="537"/>
      <c r="R269" s="537"/>
      <c r="S269" s="538"/>
      <c r="T269" s="527"/>
      <c r="U269" s="527"/>
      <c r="V269" s="527"/>
      <c r="W269" s="527"/>
      <c r="X269" s="528"/>
      <c r="Y269" s="528"/>
      <c r="Z269" s="528"/>
      <c r="AA269" s="529"/>
    </row>
    <row r="270" spans="1:27" s="530" customFormat="1" ht="14.25" customHeight="1" x14ac:dyDescent="0.25">
      <c r="A270" s="533"/>
      <c r="D270" s="534"/>
      <c r="E270" s="535"/>
      <c r="F270" s="535"/>
      <c r="G270" s="536"/>
      <c r="H270" s="536"/>
      <c r="I270" s="536"/>
      <c r="J270" s="533"/>
      <c r="K270" s="533"/>
      <c r="L270" s="533"/>
      <c r="M270" s="537"/>
      <c r="N270" s="537"/>
      <c r="O270" s="537"/>
      <c r="P270" s="537"/>
      <c r="Q270" s="537"/>
      <c r="R270" s="537"/>
      <c r="S270" s="538"/>
      <c r="T270" s="527"/>
      <c r="U270" s="527"/>
      <c r="V270" s="527"/>
      <c r="W270" s="527"/>
      <c r="X270" s="528"/>
      <c r="Y270" s="528"/>
      <c r="Z270" s="528"/>
      <c r="AA270" s="529"/>
    </row>
    <row r="271" spans="1:27" s="530" customFormat="1" ht="14.25" customHeight="1" x14ac:dyDescent="0.25">
      <c r="A271" s="533"/>
      <c r="D271" s="534"/>
      <c r="E271" s="535"/>
      <c r="F271" s="535"/>
      <c r="G271" s="536"/>
      <c r="H271" s="536"/>
      <c r="I271" s="536"/>
      <c r="J271" s="533"/>
      <c r="K271" s="533"/>
      <c r="L271" s="533"/>
      <c r="M271" s="537"/>
      <c r="N271" s="537"/>
      <c r="O271" s="537"/>
      <c r="P271" s="537"/>
      <c r="Q271" s="537"/>
      <c r="R271" s="537"/>
      <c r="S271" s="538"/>
      <c r="T271" s="527"/>
      <c r="U271" s="527"/>
      <c r="V271" s="527"/>
      <c r="W271" s="527"/>
      <c r="X271" s="528"/>
      <c r="Y271" s="528"/>
      <c r="Z271" s="528"/>
      <c r="AA271" s="529"/>
    </row>
    <row r="272" spans="1:27" s="530" customFormat="1" ht="14.25" customHeight="1" x14ac:dyDescent="0.25">
      <c r="A272" s="533"/>
      <c r="D272" s="534"/>
      <c r="E272" s="535"/>
      <c r="F272" s="535"/>
      <c r="G272" s="536"/>
      <c r="H272" s="536"/>
      <c r="I272" s="536"/>
      <c r="J272" s="533"/>
      <c r="K272" s="533"/>
      <c r="L272" s="533"/>
      <c r="M272" s="537"/>
      <c r="N272" s="537"/>
      <c r="O272" s="537"/>
      <c r="P272" s="537"/>
      <c r="Q272" s="537"/>
      <c r="R272" s="537"/>
      <c r="S272" s="538"/>
      <c r="T272" s="527"/>
      <c r="U272" s="527"/>
      <c r="V272" s="527"/>
      <c r="W272" s="527"/>
      <c r="X272" s="528"/>
      <c r="Y272" s="528"/>
      <c r="Z272" s="528"/>
      <c r="AA272" s="529"/>
    </row>
    <row r="273" spans="1:27" s="530" customFormat="1" ht="14.25" customHeight="1" x14ac:dyDescent="0.25">
      <c r="A273" s="533"/>
      <c r="D273" s="534"/>
      <c r="E273" s="535"/>
      <c r="F273" s="535"/>
      <c r="G273" s="536"/>
      <c r="H273" s="536"/>
      <c r="I273" s="536"/>
      <c r="J273" s="533"/>
      <c r="K273" s="533"/>
      <c r="L273" s="533"/>
      <c r="M273" s="537"/>
      <c r="N273" s="537"/>
      <c r="O273" s="537"/>
      <c r="P273" s="537"/>
      <c r="Q273" s="537"/>
      <c r="R273" s="537"/>
      <c r="S273" s="538"/>
      <c r="T273" s="527"/>
      <c r="U273" s="527"/>
      <c r="V273" s="527"/>
      <c r="W273" s="527"/>
      <c r="X273" s="528"/>
      <c r="Y273" s="528"/>
      <c r="Z273" s="528"/>
      <c r="AA273" s="529"/>
    </row>
    <row r="274" spans="1:27" s="530" customFormat="1" ht="14.25" customHeight="1" x14ac:dyDescent="0.25">
      <c r="A274" s="533"/>
      <c r="D274" s="534"/>
      <c r="E274" s="535"/>
      <c r="F274" s="535"/>
      <c r="G274" s="536"/>
      <c r="H274" s="536"/>
      <c r="I274" s="536"/>
      <c r="J274" s="533"/>
      <c r="K274" s="533"/>
      <c r="L274" s="533"/>
      <c r="M274" s="537"/>
      <c r="N274" s="537"/>
      <c r="O274" s="537"/>
      <c r="P274" s="537"/>
      <c r="Q274" s="537"/>
      <c r="R274" s="537"/>
      <c r="S274" s="538"/>
      <c r="T274" s="527"/>
      <c r="U274" s="527"/>
      <c r="V274" s="527"/>
      <c r="W274" s="527"/>
      <c r="X274" s="528"/>
      <c r="Y274" s="528"/>
      <c r="Z274" s="528"/>
      <c r="AA274" s="529"/>
    </row>
    <row r="275" spans="1:27" s="530" customFormat="1" ht="14.25" customHeight="1" x14ac:dyDescent="0.25">
      <c r="A275" s="533"/>
      <c r="D275" s="534"/>
      <c r="E275" s="535"/>
      <c r="F275" s="535"/>
      <c r="G275" s="536"/>
      <c r="H275" s="536"/>
      <c r="I275" s="536"/>
      <c r="J275" s="533"/>
      <c r="K275" s="533"/>
      <c r="L275" s="533"/>
      <c r="M275" s="537"/>
      <c r="N275" s="537"/>
      <c r="O275" s="537"/>
      <c r="P275" s="537"/>
      <c r="Q275" s="537"/>
      <c r="R275" s="537"/>
      <c r="S275" s="538"/>
      <c r="T275" s="527"/>
      <c r="U275" s="527"/>
      <c r="V275" s="527"/>
      <c r="W275" s="527"/>
      <c r="X275" s="528"/>
      <c r="Y275" s="528"/>
      <c r="Z275" s="528"/>
      <c r="AA275" s="529"/>
    </row>
    <row r="276" spans="1:27" s="530" customFormat="1" ht="14.25" customHeight="1" x14ac:dyDescent="0.25">
      <c r="A276" s="533"/>
      <c r="D276" s="534"/>
      <c r="E276" s="535"/>
      <c r="F276" s="535"/>
      <c r="G276" s="536"/>
      <c r="H276" s="536"/>
      <c r="I276" s="536"/>
      <c r="J276" s="533"/>
      <c r="K276" s="533"/>
      <c r="L276" s="533"/>
      <c r="M276" s="537"/>
      <c r="N276" s="537"/>
      <c r="O276" s="537"/>
      <c r="P276" s="537"/>
      <c r="Q276" s="537"/>
      <c r="R276" s="537"/>
      <c r="S276" s="538"/>
      <c r="T276" s="527"/>
      <c r="U276" s="527"/>
      <c r="V276" s="527"/>
      <c r="W276" s="527"/>
      <c r="X276" s="528"/>
      <c r="Y276" s="528"/>
      <c r="Z276" s="528"/>
      <c r="AA276" s="529"/>
    </row>
    <row r="277" spans="1:27" s="530" customFormat="1" ht="14.25" customHeight="1" x14ac:dyDescent="0.25">
      <c r="A277" s="533"/>
      <c r="D277" s="534"/>
      <c r="E277" s="535"/>
      <c r="F277" s="535"/>
      <c r="G277" s="536"/>
      <c r="H277" s="536"/>
      <c r="I277" s="536"/>
      <c r="J277" s="533"/>
      <c r="K277" s="533"/>
      <c r="L277" s="533"/>
      <c r="M277" s="537"/>
      <c r="N277" s="537"/>
      <c r="O277" s="537"/>
      <c r="P277" s="537"/>
      <c r="Q277" s="537"/>
      <c r="R277" s="537"/>
      <c r="S277" s="538"/>
      <c r="T277" s="527"/>
      <c r="U277" s="527"/>
      <c r="V277" s="527"/>
      <c r="W277" s="527"/>
      <c r="X277" s="528"/>
      <c r="Y277" s="528"/>
      <c r="Z277" s="528"/>
      <c r="AA277" s="529"/>
    </row>
    <row r="278" spans="1:27" s="530" customFormat="1" ht="14.25" customHeight="1" x14ac:dyDescent="0.25">
      <c r="A278" s="533"/>
      <c r="D278" s="534"/>
      <c r="E278" s="535"/>
      <c r="F278" s="535"/>
      <c r="G278" s="536"/>
      <c r="H278" s="536"/>
      <c r="I278" s="536"/>
      <c r="J278" s="533"/>
      <c r="K278" s="533"/>
      <c r="L278" s="533"/>
      <c r="M278" s="537"/>
      <c r="N278" s="537"/>
      <c r="O278" s="537"/>
      <c r="P278" s="537"/>
      <c r="Q278" s="537"/>
      <c r="R278" s="537"/>
      <c r="S278" s="538"/>
      <c r="T278" s="527"/>
      <c r="U278" s="527"/>
      <c r="V278" s="527"/>
      <c r="W278" s="527"/>
      <c r="X278" s="528"/>
      <c r="Y278" s="528"/>
      <c r="Z278" s="528"/>
      <c r="AA278" s="529"/>
    </row>
    <row r="279" spans="1:27" s="530" customFormat="1" ht="14.25" customHeight="1" x14ac:dyDescent="0.25">
      <c r="A279" s="533"/>
      <c r="D279" s="534"/>
      <c r="E279" s="535"/>
      <c r="F279" s="535"/>
      <c r="G279" s="536"/>
      <c r="H279" s="536"/>
      <c r="I279" s="536"/>
      <c r="J279" s="533"/>
      <c r="K279" s="533"/>
      <c r="L279" s="533"/>
      <c r="M279" s="537"/>
      <c r="N279" s="537"/>
      <c r="O279" s="537"/>
      <c r="P279" s="537"/>
      <c r="Q279" s="537"/>
      <c r="R279" s="537"/>
      <c r="S279" s="538"/>
      <c r="T279" s="527"/>
      <c r="U279" s="527"/>
      <c r="V279" s="527"/>
      <c r="W279" s="527"/>
      <c r="X279" s="528"/>
      <c r="Y279" s="528"/>
      <c r="Z279" s="528"/>
      <c r="AA279" s="529"/>
    </row>
    <row r="280" spans="1:27" s="530" customFormat="1" ht="14.25" customHeight="1" x14ac:dyDescent="0.25">
      <c r="A280" s="533"/>
      <c r="D280" s="534"/>
      <c r="E280" s="535"/>
      <c r="F280" s="535"/>
      <c r="G280" s="536"/>
      <c r="H280" s="536"/>
      <c r="I280" s="536"/>
      <c r="J280" s="533"/>
      <c r="K280" s="533"/>
      <c r="L280" s="533"/>
      <c r="M280" s="537"/>
      <c r="N280" s="537"/>
      <c r="O280" s="537"/>
      <c r="P280" s="537"/>
      <c r="Q280" s="537"/>
      <c r="R280" s="537"/>
      <c r="S280" s="538"/>
      <c r="T280" s="527"/>
      <c r="U280" s="527"/>
      <c r="V280" s="527"/>
      <c r="W280" s="527"/>
      <c r="X280" s="528"/>
      <c r="Y280" s="528"/>
      <c r="Z280" s="528"/>
      <c r="AA280" s="529"/>
    </row>
    <row r="281" spans="1:27" s="530" customFormat="1" ht="14.25" customHeight="1" x14ac:dyDescent="0.25">
      <c r="A281" s="533"/>
      <c r="D281" s="534"/>
      <c r="E281" s="535"/>
      <c r="F281" s="535"/>
      <c r="G281" s="536"/>
      <c r="H281" s="536"/>
      <c r="I281" s="536"/>
      <c r="J281" s="533"/>
      <c r="K281" s="533"/>
      <c r="L281" s="533"/>
      <c r="M281" s="537"/>
      <c r="N281" s="537"/>
      <c r="O281" s="537"/>
      <c r="P281" s="537"/>
      <c r="Q281" s="537"/>
      <c r="R281" s="537"/>
      <c r="S281" s="538"/>
      <c r="T281" s="527"/>
      <c r="U281" s="527"/>
      <c r="V281" s="527"/>
      <c r="W281" s="527"/>
      <c r="X281" s="528"/>
      <c r="Y281" s="528"/>
      <c r="Z281" s="528"/>
      <c r="AA281" s="529"/>
    </row>
    <row r="282" spans="1:27" s="530" customFormat="1" ht="14.25" customHeight="1" x14ac:dyDescent="0.25">
      <c r="A282" s="533"/>
      <c r="D282" s="534"/>
      <c r="E282" s="535"/>
      <c r="F282" s="535"/>
      <c r="G282" s="536"/>
      <c r="H282" s="536"/>
      <c r="I282" s="536"/>
      <c r="J282" s="533"/>
      <c r="K282" s="533"/>
      <c r="L282" s="533"/>
      <c r="M282" s="537"/>
      <c r="N282" s="537"/>
      <c r="O282" s="537"/>
      <c r="P282" s="537"/>
      <c r="Q282" s="537"/>
      <c r="R282" s="537"/>
      <c r="S282" s="538"/>
      <c r="T282" s="527"/>
      <c r="U282" s="527"/>
      <c r="V282" s="527"/>
      <c r="W282" s="527"/>
      <c r="X282" s="528"/>
      <c r="Y282" s="528"/>
      <c r="Z282" s="528"/>
      <c r="AA282" s="529"/>
    </row>
    <row r="283" spans="1:27" s="530" customFormat="1" ht="14.25" customHeight="1" x14ac:dyDescent="0.25">
      <c r="A283" s="533"/>
      <c r="D283" s="534"/>
      <c r="E283" s="535"/>
      <c r="F283" s="535"/>
      <c r="G283" s="536"/>
      <c r="H283" s="536"/>
      <c r="I283" s="536"/>
      <c r="J283" s="533"/>
      <c r="K283" s="533"/>
      <c r="L283" s="533"/>
      <c r="M283" s="537"/>
      <c r="N283" s="537"/>
      <c r="O283" s="537"/>
      <c r="P283" s="537"/>
      <c r="Q283" s="537"/>
      <c r="R283" s="537"/>
      <c r="S283" s="538"/>
      <c r="T283" s="527"/>
      <c r="U283" s="527"/>
      <c r="V283" s="527"/>
      <c r="W283" s="527"/>
      <c r="X283" s="528"/>
      <c r="Y283" s="528"/>
      <c r="Z283" s="528"/>
      <c r="AA283" s="529"/>
    </row>
    <row r="284" spans="1:27" s="530" customFormat="1" ht="14.25" customHeight="1" x14ac:dyDescent="0.25">
      <c r="A284" s="533"/>
      <c r="D284" s="534"/>
      <c r="E284" s="535"/>
      <c r="F284" s="535"/>
      <c r="G284" s="536"/>
      <c r="H284" s="536"/>
      <c r="I284" s="536"/>
      <c r="J284" s="533"/>
      <c r="K284" s="533"/>
      <c r="L284" s="533"/>
      <c r="M284" s="537"/>
      <c r="N284" s="537"/>
      <c r="O284" s="537"/>
      <c r="P284" s="537"/>
      <c r="Q284" s="537"/>
      <c r="R284" s="537"/>
      <c r="S284" s="538"/>
      <c r="T284" s="527"/>
      <c r="U284" s="527"/>
      <c r="V284" s="527"/>
      <c r="W284" s="527"/>
      <c r="X284" s="528"/>
      <c r="Y284" s="528"/>
      <c r="Z284" s="528"/>
      <c r="AA284" s="529"/>
    </row>
    <row r="285" spans="1:27" s="530" customFormat="1" ht="14.25" customHeight="1" x14ac:dyDescent="0.25">
      <c r="A285" s="533"/>
      <c r="D285" s="534"/>
      <c r="E285" s="535"/>
      <c r="F285" s="535"/>
      <c r="G285" s="536"/>
      <c r="H285" s="536"/>
      <c r="I285" s="536"/>
      <c r="J285" s="533"/>
      <c r="K285" s="533"/>
      <c r="L285" s="533"/>
      <c r="M285" s="537"/>
      <c r="N285" s="537"/>
      <c r="O285" s="537"/>
      <c r="P285" s="537"/>
      <c r="Q285" s="537"/>
      <c r="R285" s="537"/>
      <c r="S285" s="538"/>
      <c r="T285" s="527"/>
      <c r="U285" s="527"/>
      <c r="V285" s="527"/>
      <c r="W285" s="527"/>
      <c r="X285" s="528"/>
      <c r="Y285" s="528"/>
      <c r="Z285" s="528"/>
      <c r="AA285" s="529"/>
    </row>
    <row r="286" spans="1:27" s="530" customFormat="1" ht="14.25" customHeight="1" x14ac:dyDescent="0.25">
      <c r="A286" s="533"/>
      <c r="D286" s="534"/>
      <c r="E286" s="535"/>
      <c r="F286" s="535"/>
      <c r="G286" s="536"/>
      <c r="H286" s="536"/>
      <c r="I286" s="536"/>
      <c r="J286" s="533"/>
      <c r="K286" s="533"/>
      <c r="L286" s="533"/>
      <c r="M286" s="537"/>
      <c r="N286" s="537"/>
      <c r="O286" s="537"/>
      <c r="P286" s="537"/>
      <c r="Q286" s="537"/>
      <c r="R286" s="537"/>
      <c r="S286" s="538"/>
      <c r="T286" s="527"/>
      <c r="U286" s="527"/>
      <c r="V286" s="527"/>
      <c r="W286" s="527"/>
      <c r="X286" s="528"/>
      <c r="Y286" s="528"/>
      <c r="Z286" s="528"/>
      <c r="AA286" s="529"/>
    </row>
    <row r="287" spans="1:27" s="530" customFormat="1" ht="14.25" customHeight="1" x14ac:dyDescent="0.25">
      <c r="A287" s="533"/>
      <c r="D287" s="534"/>
      <c r="E287" s="535"/>
      <c r="F287" s="535"/>
      <c r="G287" s="536"/>
      <c r="H287" s="536"/>
      <c r="I287" s="536"/>
      <c r="J287" s="533"/>
      <c r="K287" s="533"/>
      <c r="L287" s="533"/>
      <c r="M287" s="537"/>
      <c r="N287" s="537"/>
      <c r="O287" s="537"/>
      <c r="P287" s="537"/>
      <c r="Q287" s="537"/>
      <c r="R287" s="537"/>
      <c r="S287" s="538"/>
      <c r="T287" s="527"/>
      <c r="U287" s="527"/>
      <c r="V287" s="527"/>
      <c r="W287" s="527"/>
      <c r="X287" s="528"/>
      <c r="Y287" s="528"/>
      <c r="Z287" s="528"/>
      <c r="AA287" s="529"/>
    </row>
    <row r="288" spans="1:27" s="530" customFormat="1" ht="14.25" customHeight="1" x14ac:dyDescent="0.25">
      <c r="A288" s="533"/>
      <c r="D288" s="534"/>
      <c r="E288" s="535"/>
      <c r="F288" s="535"/>
      <c r="G288" s="536"/>
      <c r="H288" s="536"/>
      <c r="I288" s="536"/>
      <c r="J288" s="533"/>
      <c r="K288" s="533"/>
      <c r="L288" s="533"/>
      <c r="M288" s="537"/>
      <c r="N288" s="537"/>
      <c r="O288" s="537"/>
      <c r="P288" s="537"/>
      <c r="Q288" s="537"/>
      <c r="R288" s="537"/>
      <c r="S288" s="538"/>
      <c r="T288" s="527"/>
      <c r="U288" s="527"/>
      <c r="V288" s="527"/>
      <c r="W288" s="527"/>
      <c r="X288" s="528"/>
      <c r="Y288" s="528"/>
      <c r="Z288" s="528"/>
      <c r="AA288" s="529"/>
    </row>
    <row r="289" spans="1:27" s="530" customFormat="1" ht="14.25" customHeight="1" x14ac:dyDescent="0.25">
      <c r="A289" s="533"/>
      <c r="D289" s="534"/>
      <c r="E289" s="535"/>
      <c r="F289" s="535"/>
      <c r="G289" s="536"/>
      <c r="H289" s="536"/>
      <c r="I289" s="536"/>
      <c r="J289" s="533"/>
      <c r="K289" s="533"/>
      <c r="L289" s="533"/>
      <c r="M289" s="537"/>
      <c r="N289" s="537"/>
      <c r="O289" s="537"/>
      <c r="P289" s="537"/>
      <c r="Q289" s="537"/>
      <c r="R289" s="537"/>
      <c r="S289" s="538"/>
      <c r="T289" s="527"/>
      <c r="U289" s="527"/>
      <c r="V289" s="527"/>
      <c r="W289" s="527"/>
      <c r="X289" s="528"/>
      <c r="Y289" s="528"/>
      <c r="Z289" s="528"/>
      <c r="AA289" s="529"/>
    </row>
    <row r="290" spans="1:27" s="530" customFormat="1" ht="14.25" customHeight="1" x14ac:dyDescent="0.25">
      <c r="A290" s="533"/>
      <c r="D290" s="534"/>
      <c r="E290" s="535"/>
      <c r="F290" s="535"/>
      <c r="G290" s="536"/>
      <c r="H290" s="536"/>
      <c r="I290" s="536"/>
      <c r="J290" s="533"/>
      <c r="K290" s="533"/>
      <c r="L290" s="533"/>
      <c r="M290" s="537"/>
      <c r="N290" s="537"/>
      <c r="O290" s="537"/>
      <c r="P290" s="537"/>
      <c r="Q290" s="537"/>
      <c r="R290" s="537"/>
      <c r="S290" s="538"/>
      <c r="T290" s="527"/>
      <c r="U290" s="527"/>
      <c r="V290" s="527"/>
      <c r="W290" s="527"/>
      <c r="X290" s="528"/>
      <c r="Y290" s="528"/>
      <c r="Z290" s="528"/>
      <c r="AA290" s="529"/>
    </row>
    <row r="291" spans="1:27" s="530" customFormat="1" ht="14.25" customHeight="1" x14ac:dyDescent="0.25">
      <c r="A291" s="533"/>
      <c r="D291" s="534"/>
      <c r="E291" s="535"/>
      <c r="F291" s="535"/>
      <c r="G291" s="536"/>
      <c r="H291" s="536"/>
      <c r="I291" s="536"/>
      <c r="J291" s="533"/>
      <c r="K291" s="533"/>
      <c r="L291" s="533"/>
      <c r="M291" s="537"/>
      <c r="N291" s="537"/>
      <c r="O291" s="537"/>
      <c r="P291" s="537"/>
      <c r="Q291" s="537"/>
      <c r="R291" s="537"/>
      <c r="S291" s="538"/>
      <c r="T291" s="527"/>
      <c r="U291" s="527"/>
      <c r="V291" s="527"/>
      <c r="W291" s="527"/>
      <c r="X291" s="528"/>
      <c r="Y291" s="528"/>
      <c r="Z291" s="528"/>
      <c r="AA291" s="529"/>
    </row>
    <row r="292" spans="1:27" s="530" customFormat="1" ht="14.25" customHeight="1" x14ac:dyDescent="0.25">
      <c r="A292" s="533"/>
      <c r="D292" s="534"/>
      <c r="E292" s="535"/>
      <c r="F292" s="535"/>
      <c r="G292" s="536"/>
      <c r="H292" s="536"/>
      <c r="I292" s="536"/>
      <c r="J292" s="533"/>
      <c r="K292" s="533"/>
      <c r="L292" s="533"/>
      <c r="M292" s="537"/>
      <c r="N292" s="537"/>
      <c r="O292" s="537"/>
      <c r="P292" s="537"/>
      <c r="Q292" s="537"/>
      <c r="R292" s="537"/>
      <c r="S292" s="538"/>
      <c r="T292" s="527"/>
      <c r="U292" s="527"/>
      <c r="V292" s="527"/>
      <c r="W292" s="527"/>
      <c r="X292" s="528"/>
      <c r="Y292" s="528"/>
      <c r="Z292" s="528"/>
      <c r="AA292" s="529"/>
    </row>
    <row r="293" spans="1:27" s="530" customFormat="1" ht="14.25" customHeight="1" x14ac:dyDescent="0.25">
      <c r="A293" s="533"/>
      <c r="D293" s="534"/>
      <c r="E293" s="535"/>
      <c r="F293" s="535"/>
      <c r="G293" s="536"/>
      <c r="H293" s="536"/>
      <c r="I293" s="536"/>
      <c r="J293" s="533"/>
      <c r="K293" s="533"/>
      <c r="L293" s="533"/>
      <c r="M293" s="537"/>
      <c r="N293" s="537"/>
      <c r="O293" s="537"/>
      <c r="P293" s="537"/>
      <c r="Q293" s="537"/>
      <c r="R293" s="537"/>
      <c r="S293" s="538"/>
      <c r="T293" s="527"/>
      <c r="U293" s="527"/>
      <c r="V293" s="527"/>
      <c r="W293" s="527"/>
      <c r="X293" s="528"/>
      <c r="Y293" s="528"/>
      <c r="Z293" s="528"/>
      <c r="AA293" s="529"/>
    </row>
    <row r="294" spans="1:27" s="530" customFormat="1" ht="14.25" customHeight="1" x14ac:dyDescent="0.25">
      <c r="A294" s="533"/>
      <c r="D294" s="534"/>
      <c r="E294" s="535"/>
      <c r="F294" s="535"/>
      <c r="G294" s="536"/>
      <c r="H294" s="536"/>
      <c r="I294" s="536"/>
      <c r="J294" s="533"/>
      <c r="K294" s="533"/>
      <c r="L294" s="533"/>
      <c r="M294" s="537"/>
      <c r="N294" s="537"/>
      <c r="O294" s="537"/>
      <c r="P294" s="537"/>
      <c r="Q294" s="537"/>
      <c r="R294" s="537"/>
      <c r="S294" s="538"/>
      <c r="T294" s="527"/>
      <c r="U294" s="527"/>
      <c r="V294" s="527"/>
      <c r="W294" s="527"/>
      <c r="X294" s="528"/>
      <c r="Y294" s="528"/>
      <c r="Z294" s="528"/>
      <c r="AA294" s="529"/>
    </row>
    <row r="295" spans="1:27" s="530" customFormat="1" ht="14.25" customHeight="1" x14ac:dyDescent="0.25">
      <c r="A295" s="533"/>
      <c r="D295" s="534"/>
      <c r="E295" s="535"/>
      <c r="F295" s="535"/>
      <c r="G295" s="536"/>
      <c r="H295" s="536"/>
      <c r="I295" s="536"/>
      <c r="J295" s="533"/>
      <c r="K295" s="533"/>
      <c r="L295" s="533"/>
      <c r="M295" s="537"/>
      <c r="N295" s="537"/>
      <c r="O295" s="537"/>
      <c r="P295" s="537"/>
      <c r="Q295" s="537"/>
      <c r="R295" s="537"/>
      <c r="S295" s="538"/>
      <c r="T295" s="527"/>
      <c r="U295" s="527"/>
      <c r="V295" s="527"/>
      <c r="W295" s="527"/>
      <c r="X295" s="528"/>
      <c r="Y295" s="528"/>
      <c r="Z295" s="528"/>
      <c r="AA295" s="529"/>
    </row>
    <row r="296" spans="1:27" s="530" customFormat="1" ht="14.25" customHeight="1" x14ac:dyDescent="0.25">
      <c r="A296" s="533"/>
      <c r="D296" s="534"/>
      <c r="E296" s="535"/>
      <c r="F296" s="535"/>
      <c r="G296" s="536"/>
      <c r="H296" s="536"/>
      <c r="I296" s="536"/>
      <c r="J296" s="533"/>
      <c r="K296" s="533"/>
      <c r="L296" s="533"/>
      <c r="M296" s="537"/>
      <c r="N296" s="537"/>
      <c r="O296" s="537"/>
      <c r="P296" s="537"/>
      <c r="Q296" s="537"/>
      <c r="R296" s="537"/>
      <c r="S296" s="538"/>
      <c r="T296" s="527"/>
      <c r="U296" s="527"/>
      <c r="V296" s="527"/>
      <c r="W296" s="527"/>
      <c r="X296" s="528"/>
      <c r="Y296" s="528"/>
      <c r="Z296" s="528"/>
      <c r="AA296" s="529"/>
    </row>
    <row r="297" spans="1:27" s="530" customFormat="1" ht="14.25" customHeight="1" x14ac:dyDescent="0.25">
      <c r="A297" s="533"/>
      <c r="D297" s="534"/>
      <c r="E297" s="535"/>
      <c r="F297" s="535"/>
      <c r="G297" s="536"/>
      <c r="H297" s="536"/>
      <c r="I297" s="536"/>
      <c r="J297" s="533"/>
      <c r="K297" s="533"/>
      <c r="L297" s="533"/>
      <c r="M297" s="537"/>
      <c r="N297" s="537"/>
      <c r="O297" s="537"/>
      <c r="P297" s="537"/>
      <c r="Q297" s="537"/>
      <c r="R297" s="537"/>
      <c r="S297" s="538"/>
      <c r="T297" s="527"/>
      <c r="U297" s="527"/>
      <c r="V297" s="527"/>
      <c r="W297" s="527"/>
      <c r="X297" s="528"/>
      <c r="Y297" s="528"/>
      <c r="Z297" s="528"/>
      <c r="AA297" s="529"/>
    </row>
    <row r="298" spans="1:27" s="530" customFormat="1" ht="14.25" customHeight="1" x14ac:dyDescent="0.25">
      <c r="A298" s="533"/>
      <c r="D298" s="534"/>
      <c r="E298" s="535"/>
      <c r="F298" s="535"/>
      <c r="G298" s="536"/>
      <c r="H298" s="536"/>
      <c r="I298" s="536"/>
      <c r="J298" s="533"/>
      <c r="K298" s="533"/>
      <c r="L298" s="533"/>
      <c r="M298" s="537"/>
      <c r="N298" s="537"/>
      <c r="O298" s="537"/>
      <c r="P298" s="537"/>
      <c r="Q298" s="537"/>
      <c r="R298" s="537"/>
      <c r="S298" s="538"/>
      <c r="T298" s="527"/>
      <c r="U298" s="527"/>
      <c r="V298" s="527"/>
      <c r="W298" s="527"/>
      <c r="X298" s="528"/>
      <c r="Y298" s="528"/>
      <c r="Z298" s="528"/>
      <c r="AA298" s="529"/>
    </row>
    <row r="299" spans="1:27" s="530" customFormat="1" ht="14.25" customHeight="1" x14ac:dyDescent="0.25">
      <c r="A299" s="533"/>
      <c r="D299" s="534"/>
      <c r="E299" s="535"/>
      <c r="F299" s="535"/>
      <c r="G299" s="536"/>
      <c r="H299" s="536"/>
      <c r="I299" s="536"/>
      <c r="J299" s="533"/>
      <c r="K299" s="533"/>
      <c r="L299" s="533"/>
      <c r="M299" s="537"/>
      <c r="N299" s="537"/>
      <c r="O299" s="537"/>
      <c r="P299" s="537"/>
      <c r="Q299" s="537"/>
      <c r="R299" s="537"/>
      <c r="S299" s="538"/>
      <c r="T299" s="527"/>
      <c r="U299" s="527"/>
      <c r="V299" s="527"/>
      <c r="W299" s="527"/>
      <c r="X299" s="528"/>
      <c r="Y299" s="528"/>
      <c r="Z299" s="528"/>
      <c r="AA299" s="529"/>
    </row>
    <row r="300" spans="1:27" s="530" customFormat="1" ht="14.25" customHeight="1" x14ac:dyDescent="0.25">
      <c r="A300" s="533"/>
      <c r="D300" s="534"/>
      <c r="E300" s="535"/>
      <c r="F300" s="535"/>
      <c r="G300" s="536"/>
      <c r="H300" s="536"/>
      <c r="I300" s="536"/>
      <c r="J300" s="533"/>
      <c r="K300" s="533"/>
      <c r="L300" s="533"/>
      <c r="M300" s="537"/>
      <c r="N300" s="537"/>
      <c r="O300" s="537"/>
      <c r="P300" s="537"/>
      <c r="Q300" s="537"/>
      <c r="R300" s="537"/>
      <c r="S300" s="538"/>
      <c r="T300" s="527"/>
      <c r="U300" s="527"/>
      <c r="V300" s="527"/>
      <c r="W300" s="527"/>
      <c r="X300" s="528"/>
      <c r="Y300" s="528"/>
      <c r="Z300" s="528"/>
      <c r="AA300" s="529"/>
    </row>
    <row r="301" spans="1:27" s="530" customFormat="1" ht="14.25" customHeight="1" x14ac:dyDescent="0.25">
      <c r="A301" s="533"/>
      <c r="D301" s="534"/>
      <c r="E301" s="535"/>
      <c r="F301" s="535"/>
      <c r="G301" s="536"/>
      <c r="H301" s="536"/>
      <c r="I301" s="536"/>
      <c r="J301" s="533"/>
      <c r="K301" s="533"/>
      <c r="L301" s="533"/>
      <c r="M301" s="537"/>
      <c r="N301" s="537"/>
      <c r="O301" s="537"/>
      <c r="P301" s="537"/>
      <c r="Q301" s="537"/>
      <c r="R301" s="537"/>
      <c r="S301" s="538"/>
      <c r="T301" s="527"/>
      <c r="U301" s="527"/>
      <c r="V301" s="527"/>
      <c r="W301" s="527"/>
      <c r="X301" s="528"/>
      <c r="Y301" s="528"/>
      <c r="Z301" s="528"/>
      <c r="AA301" s="529"/>
    </row>
    <row r="302" spans="1:27" s="530" customFormat="1" ht="14.25" customHeight="1" x14ac:dyDescent="0.25">
      <c r="A302" s="533"/>
      <c r="D302" s="534"/>
      <c r="E302" s="535"/>
      <c r="F302" s="535"/>
      <c r="G302" s="536"/>
      <c r="H302" s="536"/>
      <c r="I302" s="536"/>
      <c r="J302" s="533"/>
      <c r="K302" s="533"/>
      <c r="L302" s="533"/>
      <c r="M302" s="537"/>
      <c r="N302" s="537"/>
      <c r="O302" s="537"/>
      <c r="P302" s="537"/>
      <c r="Q302" s="537"/>
      <c r="R302" s="537"/>
      <c r="S302" s="538"/>
      <c r="T302" s="527"/>
      <c r="U302" s="527"/>
      <c r="V302" s="527"/>
      <c r="W302" s="527"/>
      <c r="X302" s="528"/>
      <c r="Y302" s="528"/>
      <c r="Z302" s="528"/>
      <c r="AA302" s="529"/>
    </row>
    <row r="303" spans="1:27" s="530" customFormat="1" ht="14.25" customHeight="1" x14ac:dyDescent="0.25">
      <c r="A303" s="533"/>
      <c r="D303" s="534"/>
      <c r="E303" s="535"/>
      <c r="F303" s="535"/>
      <c r="G303" s="536"/>
      <c r="H303" s="536"/>
      <c r="I303" s="536"/>
      <c r="J303" s="533"/>
      <c r="K303" s="533"/>
      <c r="L303" s="533"/>
      <c r="M303" s="537"/>
      <c r="N303" s="537"/>
      <c r="O303" s="537"/>
      <c r="P303" s="537"/>
      <c r="Q303" s="537"/>
      <c r="R303" s="537"/>
      <c r="S303" s="538"/>
      <c r="T303" s="527"/>
      <c r="U303" s="527"/>
      <c r="V303" s="527"/>
      <c r="W303" s="527"/>
      <c r="X303" s="528"/>
      <c r="Y303" s="528"/>
      <c r="Z303" s="528"/>
      <c r="AA303" s="529"/>
    </row>
    <row r="304" spans="1:27" s="530" customFormat="1" ht="14.25" customHeight="1" x14ac:dyDescent="0.25">
      <c r="A304" s="533"/>
      <c r="D304" s="534"/>
      <c r="E304" s="535"/>
      <c r="F304" s="535"/>
      <c r="G304" s="536"/>
      <c r="H304" s="536"/>
      <c r="I304" s="536"/>
      <c r="J304" s="533"/>
      <c r="K304" s="533"/>
      <c r="L304" s="533"/>
      <c r="M304" s="537"/>
      <c r="N304" s="537"/>
      <c r="O304" s="537"/>
      <c r="P304" s="537"/>
      <c r="Q304" s="537"/>
      <c r="R304" s="537"/>
      <c r="S304" s="538"/>
      <c r="T304" s="527"/>
      <c r="U304" s="527"/>
      <c r="V304" s="527"/>
      <c r="W304" s="527"/>
      <c r="X304" s="528"/>
      <c r="Y304" s="528"/>
      <c r="Z304" s="528"/>
      <c r="AA304" s="529"/>
    </row>
    <row r="305" spans="1:27" s="530" customFormat="1" ht="14.25" customHeight="1" x14ac:dyDescent="0.25">
      <c r="A305" s="533"/>
      <c r="D305" s="534"/>
      <c r="E305" s="535"/>
      <c r="F305" s="535"/>
      <c r="G305" s="536"/>
      <c r="H305" s="536"/>
      <c r="I305" s="536"/>
      <c r="J305" s="533"/>
      <c r="K305" s="533"/>
      <c r="L305" s="533"/>
      <c r="M305" s="537"/>
      <c r="N305" s="537"/>
      <c r="O305" s="537"/>
      <c r="P305" s="537"/>
      <c r="Q305" s="537"/>
      <c r="R305" s="537"/>
      <c r="S305" s="538"/>
      <c r="T305" s="527"/>
      <c r="U305" s="527"/>
      <c r="V305" s="527"/>
      <c r="W305" s="527"/>
      <c r="X305" s="528"/>
      <c r="Y305" s="528"/>
      <c r="Z305" s="528"/>
      <c r="AA305" s="529"/>
    </row>
    <row r="306" spans="1:27" s="530" customFormat="1" ht="14.25" customHeight="1" x14ac:dyDescent="0.25">
      <c r="A306" s="533"/>
      <c r="D306" s="534"/>
      <c r="E306" s="535"/>
      <c r="F306" s="535"/>
      <c r="G306" s="536"/>
      <c r="H306" s="536"/>
      <c r="I306" s="536"/>
      <c r="J306" s="533"/>
      <c r="K306" s="533"/>
      <c r="L306" s="533"/>
      <c r="M306" s="537"/>
      <c r="N306" s="537"/>
      <c r="O306" s="537"/>
      <c r="P306" s="537"/>
      <c r="Q306" s="537"/>
      <c r="R306" s="537"/>
      <c r="S306" s="538"/>
      <c r="T306" s="527"/>
      <c r="U306" s="527"/>
      <c r="V306" s="527"/>
      <c r="W306" s="527"/>
      <c r="X306" s="528"/>
      <c r="Y306" s="528"/>
      <c r="Z306" s="528"/>
      <c r="AA306" s="529"/>
    </row>
    <row r="307" spans="1:27" s="530" customFormat="1" ht="14.25" customHeight="1" x14ac:dyDescent="0.25">
      <c r="A307" s="533"/>
      <c r="D307" s="534"/>
      <c r="E307" s="535"/>
      <c r="F307" s="535"/>
      <c r="G307" s="536"/>
      <c r="H307" s="536"/>
      <c r="I307" s="536"/>
      <c r="J307" s="533"/>
      <c r="K307" s="533"/>
      <c r="L307" s="533"/>
      <c r="M307" s="537"/>
      <c r="N307" s="537"/>
      <c r="O307" s="537"/>
      <c r="P307" s="537"/>
      <c r="Q307" s="537"/>
      <c r="R307" s="537"/>
      <c r="S307" s="538"/>
      <c r="T307" s="527"/>
      <c r="U307" s="527"/>
      <c r="V307" s="527"/>
      <c r="W307" s="527"/>
      <c r="X307" s="528"/>
      <c r="Y307" s="528"/>
      <c r="Z307" s="528"/>
      <c r="AA307" s="529"/>
    </row>
    <row r="308" spans="1:27" s="530" customFormat="1" ht="14.25" customHeight="1" x14ac:dyDescent="0.25">
      <c r="A308" s="533"/>
      <c r="D308" s="534"/>
      <c r="E308" s="535"/>
      <c r="F308" s="535"/>
      <c r="G308" s="536"/>
      <c r="H308" s="536"/>
      <c r="I308" s="536"/>
      <c r="J308" s="533"/>
      <c r="K308" s="533"/>
      <c r="L308" s="533"/>
      <c r="M308" s="537"/>
      <c r="N308" s="537"/>
      <c r="O308" s="537"/>
      <c r="P308" s="537"/>
      <c r="Q308" s="537"/>
      <c r="R308" s="537"/>
      <c r="S308" s="538"/>
      <c r="T308" s="527"/>
      <c r="U308" s="527"/>
      <c r="V308" s="527"/>
      <c r="W308" s="527"/>
      <c r="X308" s="528"/>
      <c r="Y308" s="528"/>
      <c r="Z308" s="528"/>
      <c r="AA308" s="529"/>
    </row>
    <row r="309" spans="1:27" x14ac:dyDescent="0.25">
      <c r="A309" s="533"/>
      <c r="B309" s="530"/>
      <c r="C309" s="530"/>
      <c r="D309" s="534"/>
      <c r="E309" s="535"/>
      <c r="F309" s="535"/>
      <c r="G309" s="536"/>
      <c r="H309" s="536"/>
      <c r="I309" s="536"/>
      <c r="J309" s="533"/>
      <c r="K309" s="533"/>
      <c r="L309" s="533"/>
      <c r="M309" s="537"/>
      <c r="N309" s="537"/>
      <c r="O309" s="537"/>
      <c r="P309" s="537"/>
      <c r="Q309" s="537"/>
      <c r="R309" s="537"/>
    </row>
  </sheetData>
  <mergeCells count="63">
    <mergeCell ref="A1:R1"/>
    <mergeCell ref="B2:S2"/>
    <mergeCell ref="A3:A6"/>
    <mergeCell ref="C3:C4"/>
    <mergeCell ref="D3:D4"/>
    <mergeCell ref="E3:F4"/>
    <mergeCell ref="G3:I3"/>
    <mergeCell ref="J3:L3"/>
    <mergeCell ref="M3:O4"/>
    <mergeCell ref="P3:R4"/>
    <mergeCell ref="S3:S6"/>
    <mergeCell ref="G4:I4"/>
    <mergeCell ref="J4:L4"/>
    <mergeCell ref="T4:X4"/>
    <mergeCell ref="C5:C6"/>
    <mergeCell ref="D5:D6"/>
    <mergeCell ref="G5:G6"/>
    <mergeCell ref="H5:H6"/>
    <mergeCell ref="I5:I6"/>
    <mergeCell ref="J5:J6"/>
    <mergeCell ref="Q5:Q6"/>
    <mergeCell ref="R5:R6"/>
    <mergeCell ref="A55:R55"/>
    <mergeCell ref="A57:A60"/>
    <mergeCell ref="C57:C58"/>
    <mergeCell ref="D57:D58"/>
    <mergeCell ref="E57:F58"/>
    <mergeCell ref="G57:I57"/>
    <mergeCell ref="J57:L57"/>
    <mergeCell ref="K5:K6"/>
    <mergeCell ref="L5:L6"/>
    <mergeCell ref="M5:M6"/>
    <mergeCell ref="N5:N6"/>
    <mergeCell ref="O5:O6"/>
    <mergeCell ref="P5:P6"/>
    <mergeCell ref="T57:X57"/>
    <mergeCell ref="K59:K60"/>
    <mergeCell ref="L59:L60"/>
    <mergeCell ref="M59:M60"/>
    <mergeCell ref="N59:N60"/>
    <mergeCell ref="S57:S60"/>
    <mergeCell ref="M76:N76"/>
    <mergeCell ref="A94:C94"/>
    <mergeCell ref="O59:O60"/>
    <mergeCell ref="P59:P60"/>
    <mergeCell ref="Q59:Q60"/>
    <mergeCell ref="B70:O70"/>
    <mergeCell ref="B71:O71"/>
    <mergeCell ref="C59:C60"/>
    <mergeCell ref="D59:D60"/>
    <mergeCell ref="G59:G60"/>
    <mergeCell ref="H59:H60"/>
    <mergeCell ref="I59:I60"/>
    <mergeCell ref="J59:J60"/>
    <mergeCell ref="B72:O72"/>
    <mergeCell ref="A73:B73"/>
    <mergeCell ref="M74:N74"/>
    <mergeCell ref="M75:N75"/>
    <mergeCell ref="R59:R60"/>
    <mergeCell ref="M57:O58"/>
    <mergeCell ref="P57:R58"/>
    <mergeCell ref="G58:I58"/>
    <mergeCell ref="J58:L58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ภาระค่าใช้จ่าย</vt:lpstr>
      <vt:lpstr>ตารางคำนวณ</vt:lpstr>
      <vt:lpstr>คำนวณพนักงานจ้าง</vt:lpstr>
      <vt:lpstr>Sheet1</vt:lpstr>
      <vt:lpstr>คำนวณ-วัดแค</vt:lpstr>
      <vt:lpstr>ภาระ คชจ.วัดแค</vt:lpstr>
      <vt:lpstr>คำนวณ พนง.จ้างวัดแค</vt:lpstr>
      <vt:lpstr>Sheet2</vt:lpstr>
      <vt:lpstr>Sheet3</vt:lpstr>
      <vt:lpstr>ภาระค่าใช้จ่าย!Print_Titles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2019-04-22T08:51:33Z</cp:lastPrinted>
  <dcterms:created xsi:type="dcterms:W3CDTF">2016-01-04T11:18:10Z</dcterms:created>
  <dcterms:modified xsi:type="dcterms:W3CDTF">2019-05-30T09:58:37Z</dcterms:modified>
</cp:coreProperties>
</file>